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defaultThemeVersion="124226"/>
  <bookViews>
    <workbookView xWindow="-15" yWindow="6300" windowWidth="18555" windowHeight="6360" tabRatio="583"/>
  </bookViews>
  <sheets>
    <sheet name="Resumo" sheetId="8" r:id="rId1"/>
    <sheet name="Planilha Orçamentária" sheetId="1" r:id="rId2"/>
    <sheet name="Cronograma" sheetId="4" r:id="rId3"/>
    <sheet name="Memorial de Cálculo" sheetId="2" r:id="rId4"/>
    <sheet name="COMP. 01" sheetId="10" r:id="rId5"/>
  </sheets>
  <definedNames>
    <definedName name="_xlnm.Print_Area" localSheetId="2">Cronograma!$A$1:$H$23</definedName>
    <definedName name="_xlnm.Print_Area" localSheetId="3">'Memorial de Cálculo'!$A$1:$R$209</definedName>
    <definedName name="_xlnm.Print_Area" localSheetId="1">'Planilha Orçamentária'!$A$1:$H$54</definedName>
    <definedName name="_xlnm.Print_Area" localSheetId="0">Resumo!$A$1:$I$30</definedName>
    <definedName name="_xlnm.Print_Titles" localSheetId="3">'Memorial de Cálculo'!$1:$5</definedName>
    <definedName name="_xlnm.Print_Titles" localSheetId="1">'Planilha Orçamentária'!$1:$6</definedName>
  </definedNames>
  <calcPr calcId="125725"/>
</workbook>
</file>

<file path=xl/calcChain.xml><?xml version="1.0" encoding="utf-8"?>
<calcChain xmlns="http://schemas.openxmlformats.org/spreadsheetml/2006/main">
  <c r="L194" i="2"/>
  <c r="G28" i="1" l="1"/>
  <c r="D47" l="1"/>
  <c r="D46"/>
  <c r="D45"/>
  <c r="O198" i="2"/>
  <c r="Q198" s="1"/>
  <c r="Q199" s="1"/>
  <c r="F46" i="1" s="1"/>
  <c r="H46" s="1"/>
  <c r="Q195" i="2"/>
  <c r="F45" i="1" s="1"/>
  <c r="H45" s="1"/>
  <c r="D44"/>
  <c r="D43"/>
  <c r="D42"/>
  <c r="D41"/>
  <c r="D40"/>
  <c r="D39"/>
  <c r="B14" i="4" s="1"/>
  <c r="L125" i="2"/>
  <c r="Q125" s="1"/>
  <c r="Q126" s="1"/>
  <c r="Q202" l="1"/>
  <c r="Q203" s="1"/>
  <c r="F47" i="1" s="1"/>
  <c r="H47" s="1"/>
  <c r="F42"/>
  <c r="H42" s="1"/>
  <c r="P129" i="2"/>
  <c r="Q129" s="1"/>
  <c r="Q130" s="1"/>
  <c r="F43" i="1" s="1"/>
  <c r="H43" s="1"/>
  <c r="Q178" i="2" l="1"/>
  <c r="O117" l="1"/>
  <c r="P117" s="1"/>
  <c r="Q117" s="1"/>
  <c r="Q118" s="1"/>
  <c r="F44" i="1"/>
  <c r="H44" s="1"/>
  <c r="I44" s="1"/>
  <c r="I10" i="10"/>
  <c r="I5"/>
  <c r="I6" s="1"/>
  <c r="I27"/>
  <c r="I23"/>
  <c r="I24" s="1"/>
  <c r="I11"/>
  <c r="I9"/>
  <c r="F11" i="1"/>
  <c r="F10"/>
  <c r="Q84" i="2"/>
  <c r="D28" i="1"/>
  <c r="P121" i="2" l="1"/>
  <c r="Q121" s="1"/>
  <c r="Q122" s="1"/>
  <c r="F41" i="1" s="1"/>
  <c r="H41" s="1"/>
  <c r="F40"/>
  <c r="H40" s="1"/>
  <c r="I12" i="10"/>
  <c r="I28"/>
  <c r="H49" i="1" l="1"/>
  <c r="D14" i="4" s="1"/>
  <c r="F15" s="1"/>
  <c r="I16" i="10"/>
  <c r="I18" s="1"/>
  <c r="H15" i="4" l="1"/>
  <c r="I20" i="10"/>
  <c r="I34" s="1"/>
  <c r="I35" s="1"/>
  <c r="I36" s="1"/>
  <c r="H11" i="4" l="1"/>
  <c r="B10"/>
  <c r="B12"/>
  <c r="B8"/>
  <c r="B6"/>
  <c r="D36" i="1"/>
  <c r="D9" l="1"/>
  <c r="H10"/>
  <c r="H11"/>
  <c r="B8"/>
  <c r="D11"/>
  <c r="D10"/>
  <c r="Q20" i="2"/>
  <c r="Q21" s="1"/>
  <c r="Q16"/>
  <c r="Q17" s="1"/>
  <c r="G26" i="1"/>
  <c r="G18"/>
  <c r="D18"/>
  <c r="D26"/>
  <c r="B26"/>
  <c r="B18"/>
  <c r="B36"/>
  <c r="B34"/>
  <c r="B30"/>
  <c r="B27"/>
  <c r="B25"/>
  <c r="B24"/>
  <c r="B22"/>
  <c r="B17"/>
  <c r="B16"/>
  <c r="B12"/>
  <c r="D35"/>
  <c r="D34"/>
  <c r="D30"/>
  <c r="D27"/>
  <c r="D25"/>
  <c r="D24"/>
  <c r="D23"/>
  <c r="D22"/>
  <c r="D17"/>
  <c r="D16"/>
  <c r="D12"/>
  <c r="D29"/>
  <c r="D8"/>
  <c r="Q36" i="2" l="1"/>
  <c r="Q31"/>
  <c r="Q25"/>
  <c r="F12" i="1" s="1"/>
  <c r="Q85" i="2"/>
  <c r="F29" i="1" s="1"/>
  <c r="H29" s="1"/>
  <c r="Q12" i="2"/>
  <c r="Q13" s="1"/>
  <c r="F9" i="1" s="1"/>
  <c r="L111" i="2"/>
  <c r="O111" s="1"/>
  <c r="Q111" s="1"/>
  <c r="L45"/>
  <c r="P45" s="1"/>
  <c r="Q45" s="1"/>
  <c r="Q46" s="1"/>
  <c r="F22" i="1" l="1"/>
  <c r="P39" i="2"/>
  <c r="Q39" s="1"/>
  <c r="F16" i="1"/>
  <c r="P40" i="2"/>
  <c r="Q40" s="1"/>
  <c r="F17" i="1"/>
  <c r="Q41" i="2" l="1"/>
  <c r="F18" i="1" s="1"/>
  <c r="L106" i="2"/>
  <c r="O106" s="1"/>
  <c r="Q106" s="1"/>
  <c r="L105"/>
  <c r="O105" s="1"/>
  <c r="Q105" s="1"/>
  <c r="L110"/>
  <c r="O110" s="1"/>
  <c r="Q110" s="1"/>
  <c r="Q113" s="1"/>
  <c r="F36" i="1" s="1"/>
  <c r="L101" i="2"/>
  <c r="O101" s="1"/>
  <c r="L100"/>
  <c r="Q89"/>
  <c r="Q90"/>
  <c r="Q91"/>
  <c r="Q92"/>
  <c r="Q93"/>
  <c r="Q94"/>
  <c r="Q95"/>
  <c r="Q88"/>
  <c r="Q70"/>
  <c r="Q71"/>
  <c r="Q72"/>
  <c r="Q73"/>
  <c r="Q74"/>
  <c r="Q75"/>
  <c r="Q76"/>
  <c r="Q69"/>
  <c r="Q80"/>
  <c r="Q81" s="1"/>
  <c r="F28" i="1" s="1"/>
  <c r="H28" s="1"/>
  <c r="L80" i="2"/>
  <c r="L49"/>
  <c r="Q107" l="1"/>
  <c r="F35" i="1" s="1"/>
  <c r="M54" i="2"/>
  <c r="L54"/>
  <c r="M59" s="1"/>
  <c r="Q77"/>
  <c r="F27" i="1" s="1"/>
  <c r="H27" s="1"/>
  <c r="Q96" i="2"/>
  <c r="F30" i="1" s="1"/>
  <c r="H30" s="1"/>
  <c r="P49" i="2"/>
  <c r="Q49" s="1"/>
  <c r="Q50" s="1"/>
  <c r="L59" s="1"/>
  <c r="L35"/>
  <c r="L34"/>
  <c r="L30"/>
  <c r="L29"/>
  <c r="P54" l="1"/>
  <c r="Q54" s="1"/>
  <c r="Q55" s="1"/>
  <c r="F24" i="1" s="1"/>
  <c r="F23"/>
  <c r="P64" i="2"/>
  <c r="Q64" s="1"/>
  <c r="P59"/>
  <c r="Q59" s="1"/>
  <c r="Q60" s="1"/>
  <c r="F25" i="1" s="1"/>
  <c r="H18"/>
  <c r="H17"/>
  <c r="H16"/>
  <c r="H19" l="1"/>
  <c r="D8" i="4" s="1"/>
  <c r="P65" i="2"/>
  <c r="Q65" s="1"/>
  <c r="Q66" s="1"/>
  <c r="F26" i="1" s="1"/>
  <c r="Q101" i="2"/>
  <c r="O100"/>
  <c r="Q100" s="1"/>
  <c r="Q102" l="1"/>
  <c r="F34" i="1" s="1"/>
  <c r="Q8" i="2"/>
  <c r="Q9" s="1"/>
  <c r="F8" i="1" s="1"/>
  <c r="H35" l="1"/>
  <c r="H34"/>
  <c r="H24"/>
  <c r="H36"/>
  <c r="H25"/>
  <c r="H26"/>
  <c r="H22"/>
  <c r="H23"/>
  <c r="H12"/>
  <c r="H37" l="1"/>
  <c r="D12" i="4" s="1"/>
  <c r="H31" i="1"/>
  <c r="H13" i="4" l="1"/>
  <c r="H18" s="1"/>
  <c r="F13"/>
  <c r="G13"/>
  <c r="D10"/>
  <c r="G18" l="1"/>
  <c r="F11"/>
  <c r="E11"/>
  <c r="E9"/>
  <c r="F9"/>
  <c r="F18" l="1"/>
  <c r="H8" i="1"/>
  <c r="H9"/>
  <c r="H13" l="1"/>
  <c r="D6" i="4" s="1"/>
  <c r="D16" s="1"/>
  <c r="H51" i="1" l="1"/>
  <c r="E7" i="4"/>
  <c r="E18" s="1"/>
  <c r="E19" s="1"/>
  <c r="F19" s="1"/>
  <c r="G19" s="1"/>
  <c r="H19" s="1"/>
  <c r="H16"/>
  <c r="G16"/>
  <c r="F16"/>
  <c r="E16" l="1"/>
  <c r="E17" s="1"/>
  <c r="F17" s="1"/>
  <c r="G17" s="1"/>
  <c r="H17" s="1"/>
</calcChain>
</file>

<file path=xl/sharedStrings.xml><?xml version="1.0" encoding="utf-8"?>
<sst xmlns="http://schemas.openxmlformats.org/spreadsheetml/2006/main" count="619" uniqueCount="254">
  <si>
    <t>BDI:</t>
  </si>
  <si>
    <t>ITEM</t>
  </si>
  <si>
    <t>CÓDIGO</t>
  </si>
  <si>
    <t>ORGÃO</t>
  </si>
  <si>
    <t>DESCRIÇÃO SERVIÇO</t>
  </si>
  <si>
    <t>DER-ES</t>
  </si>
  <si>
    <t>mês</t>
  </si>
  <si>
    <t>m</t>
  </si>
  <si>
    <t>SERVIÇOS PRELIMINARES</t>
  </si>
  <si>
    <t>m²</t>
  </si>
  <si>
    <t>DRENAGEM</t>
  </si>
  <si>
    <t xml:space="preserve">und </t>
  </si>
  <si>
    <t>PAVIMENTAÇÃO</t>
  </si>
  <si>
    <t xml:space="preserve">m² </t>
  </si>
  <si>
    <t>TOTAL GERAL</t>
  </si>
  <si>
    <t>TOTAL</t>
  </si>
  <si>
    <t>+</t>
  </si>
  <si>
    <t>QUANTIDADE</t>
  </si>
  <si>
    <t>DESCRIÇÃO</t>
  </si>
  <si>
    <t>PERÍODO (MESES)</t>
  </si>
  <si>
    <t xml:space="preserve">Físico (%) </t>
  </si>
  <si>
    <t>Financeiro (R$)</t>
  </si>
  <si>
    <t>Total Parcial (%)</t>
  </si>
  <si>
    <t>Total Acumulado (%)</t>
  </si>
  <si>
    <t>Total Financeiro (R$)</t>
  </si>
  <si>
    <t>Total Acumulado (R$)</t>
  </si>
  <si>
    <t>PLANILHA ORÇAMENTÁRIA</t>
  </si>
  <si>
    <t>MEMORIAL DE CÁLCULO</t>
  </si>
  <si>
    <t>04</t>
  </si>
  <si>
    <t>03</t>
  </si>
  <si>
    <t>02</t>
  </si>
  <si>
    <t>01</t>
  </si>
  <si>
    <t>VALORES (R$)</t>
  </si>
  <si>
    <t>UNIDADE</t>
  </si>
  <si>
    <t>UNITÁRIO</t>
  </si>
  <si>
    <t>CUSTO (R$)</t>
  </si>
  <si>
    <t>POSIÇÃO</t>
  </si>
  <si>
    <t>ESTACA</t>
  </si>
  <si>
    <t>INICIAL</t>
  </si>
  <si>
    <t>FINAL</t>
  </si>
  <si>
    <t>EXTENSÃO
(m)</t>
  </si>
  <si>
    <t>LARGURA
(m)</t>
  </si>
  <si>
    <t>ÁREA
(m²)</t>
  </si>
  <si>
    <t>VOLUME
(m³)</t>
  </si>
  <si>
    <t>PROF.
(m)</t>
  </si>
  <si>
    <t>Ramo Principal</t>
  </si>
  <si>
    <t>LOCAL: ITARANA-ES</t>
  </si>
  <si>
    <t>01.01</t>
  </si>
  <si>
    <t>01.02</t>
  </si>
  <si>
    <t>SUB-TOTAL - 01</t>
  </si>
  <si>
    <t>02.01</t>
  </si>
  <si>
    <t>02.02</t>
  </si>
  <si>
    <t>02.03</t>
  </si>
  <si>
    <t>03.01</t>
  </si>
  <si>
    <t>03.02</t>
  </si>
  <si>
    <t>03.03</t>
  </si>
  <si>
    <t>SUB-TOTAL - 03</t>
  </si>
  <si>
    <t>04.01</t>
  </si>
  <si>
    <t>SUB-TOTAL - 04</t>
  </si>
  <si>
    <t>01.03</t>
  </si>
  <si>
    <t>und</t>
  </si>
  <si>
    <t>UNID.</t>
  </si>
  <si>
    <t>Matheus Sofiste Teixeira</t>
  </si>
  <si>
    <t>MEMÓRIA DE CÁLCULO</t>
  </si>
  <si>
    <t>CRONOGRAMA FISICO-FINANCEIRO</t>
  </si>
  <si>
    <t>MEMORIAL DESCRITIVO</t>
  </si>
  <si>
    <t>MUNICIPIO DE ITARANA - ES</t>
  </si>
  <si>
    <t>CÓD.</t>
  </si>
  <si>
    <t>CRONOGRAMA FÍSICO-FINANCEIRO</t>
  </si>
  <si>
    <t>IOPES</t>
  </si>
  <si>
    <t>Blocos pré-moldados de concreto tipo pavi-s ou equivalente, espessura de 8 cm e resistência a compressão mínima de 35MPa, assentados sobre colchão de pó de pedra na espessura de 10 cm</t>
  </si>
  <si>
    <t>Meio-fio de concreto pré-moldado com dimensões de 15x12x30x100 cm , rejuntados com argamassa de cimento e areia no traço 1:3</t>
  </si>
  <si>
    <t>REFERENCIAL:</t>
  </si>
  <si>
    <t>TERRAPLENAGEM</t>
  </si>
  <si>
    <t>Escavação e carga de material de 1ª categoria com escavadeira em Vias Urbanas</t>
  </si>
  <si>
    <t>Ramo 100</t>
  </si>
  <si>
    <t>Ramo 900</t>
  </si>
  <si>
    <t>Volume de material escavado na pista para bota-fora</t>
  </si>
  <si>
    <t>Volume de material necessário para a execução dos aterros</t>
  </si>
  <si>
    <t xml:space="preserve">Corpo BSTC (grota) diâmetro 1,50 m CA-2 PB </t>
  </si>
  <si>
    <t>Reaterro com areia, tudo incluído, em Vias Urbanas</t>
  </si>
  <si>
    <t>Considerado reaterro com areia até a altura do tubo mais 0,10m</t>
  </si>
  <si>
    <t>Vol. Total</t>
  </si>
  <si>
    <t>Volume Ø</t>
  </si>
  <si>
    <t>Reaterro de cavas c/ compactação mecânica (compactador manual), em Vias Urbanas</t>
  </si>
  <si>
    <t xml:space="preserve">Considerado reaterro com argila até fechamento </t>
  </si>
  <si>
    <t>Volume Escavado</t>
  </si>
  <si>
    <t>Total</t>
  </si>
  <si>
    <r>
      <rPr>
        <sz val="10"/>
        <rFont val="Arial"/>
        <family val="2"/>
      </rPr>
      <t>h</t>
    </r>
    <r>
      <rPr>
        <vertAlign val="subscript"/>
        <sz val="10"/>
        <rFont val="Arial"/>
        <family val="2"/>
      </rPr>
      <t>tubo</t>
    </r>
    <r>
      <rPr>
        <sz val="10.5"/>
        <rFont val="Arial"/>
        <family val="2"/>
      </rPr>
      <t>+10cm</t>
    </r>
  </si>
  <si>
    <t>Transporte da escavção menos o reaterro de argila</t>
  </si>
  <si>
    <t>Escavação 1ª categoria</t>
  </si>
  <si>
    <t>Reaterro</t>
  </si>
  <si>
    <t>Poço de visita 19</t>
  </si>
  <si>
    <t>LD + LE</t>
  </si>
  <si>
    <t>Poço de visita 20</t>
  </si>
  <si>
    <t>Poço de visita 21</t>
  </si>
  <si>
    <t>Poço de visita 22</t>
  </si>
  <si>
    <t>Poço de visita 23</t>
  </si>
  <si>
    <t>Poço de visita 24</t>
  </si>
  <si>
    <t>Poço de visita 25</t>
  </si>
  <si>
    <t>Galeria</t>
  </si>
  <si>
    <t>Caixa ralo em blocos pré-moldados e grelha articulada em FFA em Vias Urbanas</t>
  </si>
  <si>
    <t>Descontos</t>
  </si>
  <si>
    <t xml:space="preserve">Topógrafo auxiliar (nivelador) </t>
  </si>
  <si>
    <t>03.04</t>
  </si>
  <si>
    <t>03.05</t>
  </si>
  <si>
    <t>03.06</t>
  </si>
  <si>
    <t>03.07</t>
  </si>
  <si>
    <t>03.08</t>
  </si>
  <si>
    <t>04.02</t>
  </si>
  <si>
    <t>04.03</t>
  </si>
  <si>
    <t>Eng. Civil - CREA-ES 034017/D</t>
  </si>
  <si>
    <t>Placa de obra nas dimensões de 2,0 x 4,0 m, padrão SEDURB</t>
  </si>
  <si>
    <t xml:space="preserve">Corpo BSTC diâmetro 0,30 m C.S. PB inclusive escavação, reaterro e transporte do tubo </t>
  </si>
  <si>
    <t>Regularização e compactação do sub-leito (100% P.N.) H=0,15m em Vias Urbanas</t>
  </si>
  <si>
    <t>SUB-TOTAL - 02</t>
  </si>
  <si>
    <t>Escavação mecânica em material de 1ª cat. H= 0,00 a 1,50 m</t>
  </si>
  <si>
    <t>Escavação mecânica em material de 1ª cat. H= 1,50 a 3,00 m</t>
  </si>
  <si>
    <t>20015</t>
  </si>
  <si>
    <t>Compactação de aterros 100% PN em Vias Urbana</t>
  </si>
  <si>
    <t>42515</t>
  </si>
  <si>
    <t>43056</t>
  </si>
  <si>
    <t>40420</t>
  </si>
  <si>
    <t>40463</t>
  </si>
  <si>
    <t>40884</t>
  </si>
  <si>
    <t>03.09</t>
  </si>
  <si>
    <t>m³</t>
  </si>
  <si>
    <t>60010</t>
  </si>
  <si>
    <t>Transporte Local de Materiais (TR-101-01) (Vias urbanas - Caminhão basculante) (DMT=DMT=1,038XP + 1,384XR + 1,730) (XP=2km; XR=0,6km)</t>
  </si>
  <si>
    <t>Transporte Local de Materiais (TR-101-01) (Vias urbanas - Caminhão basculante) (DMT=1,015XP + 1,355XR + 1,694) (XP=0km; XR=5km)</t>
  </si>
  <si>
    <t>DATA BASE:</t>
  </si>
  <si>
    <t>JUNHO/2015</t>
  </si>
  <si>
    <t>DER-ES - IOPES</t>
  </si>
  <si>
    <t>OBRA: PAVIMENTAÇÃO E DRENAGEM DA ÂNGELA FIOROTTI</t>
  </si>
  <si>
    <t>LOCAL: ITARANINHA, ITARANA-ES</t>
  </si>
  <si>
    <t xml:space="preserve"> Rede de água c/ padrão de entrada d'água diâm. 3/4" conf. CESAN, incl. tubos e conexões p/ aliment., distrib., extravas. e limp., cons. o padrão a 25m</t>
  </si>
  <si>
    <t>41501</t>
  </si>
  <si>
    <t>Rede de luz, incl. padrão entr. energia trifás. cabo ligação até barracões, quadro distrib., disj. E  chave de força, cons. 20m entre padrão entr.e QDG</t>
  </si>
  <si>
    <t>41503</t>
  </si>
  <si>
    <t>01.04</t>
  </si>
  <si>
    <t>01.05</t>
  </si>
  <si>
    <t>Barracão para depósito de cimento, de chapa de compensado 12mm e pontaletes 8x8cm, piso cimentado e cobertura de telhas de fibrocimento de 6mm, inclusive ponto de luz, conf. projeto (1 utilização)</t>
  </si>
  <si>
    <t>200206</t>
  </si>
  <si>
    <t>200202</t>
  </si>
  <si>
    <t>(A) Equipamento</t>
  </si>
  <si>
    <t>Código</t>
  </si>
  <si>
    <t>Ut, Pr.</t>
  </si>
  <si>
    <t>Ut. Imp</t>
  </si>
  <si>
    <t>VI. Hr. Prod.</t>
  </si>
  <si>
    <t>Vl. Hr. Imp.</t>
  </si>
  <si>
    <t>Consumo</t>
  </si>
  <si>
    <t>Custo Horário</t>
  </si>
  <si>
    <t>(A) Total:</t>
  </si>
  <si>
    <t>(B) Mão de obra</t>
  </si>
  <si>
    <t>Eq. Salarial</t>
  </si>
  <si>
    <t>Sal / Hora</t>
  </si>
  <si>
    <t>Encarregado de O.AC.</t>
  </si>
  <si>
    <t>Servente</t>
  </si>
  <si>
    <t>(B) Total:</t>
  </si>
  <si>
    <t>(C) Itens de incidência</t>
  </si>
  <si>
    <t>%</t>
  </si>
  <si>
    <t>M. O.</t>
  </si>
  <si>
    <t>Equip.</t>
  </si>
  <si>
    <t>Mat.</t>
  </si>
  <si>
    <t>Custo</t>
  </si>
  <si>
    <t>Ferramentas manuais</t>
  </si>
  <si>
    <t>X</t>
  </si>
  <si>
    <t>(C) Total:</t>
  </si>
  <si>
    <t>Custo Horário da Execução (A) + (B) + (C.)</t>
  </si>
  <si>
    <t>(D) Produção da Equipe</t>
  </si>
  <si>
    <t>(E) Custo Unitário da execução [(A) + (B) + (C.)] / (D)</t>
  </si>
  <si>
    <t>(F) Materiais</t>
  </si>
  <si>
    <t>Unid.</t>
  </si>
  <si>
    <t>Custo Unit,</t>
  </si>
  <si>
    <t>(F) Total:</t>
  </si>
  <si>
    <t>(G) Serviços</t>
  </si>
  <si>
    <t>(G) Total:</t>
  </si>
  <si>
    <t>(H) Itens de Transporte</t>
  </si>
  <si>
    <t>Fórmula</t>
  </si>
  <si>
    <t>X1</t>
  </si>
  <si>
    <t>X2</t>
  </si>
  <si>
    <t>Custo Unit.</t>
  </si>
  <si>
    <t>(H) Total:</t>
  </si>
  <si>
    <t>Custo direto total (E) + (F) + (G) + (H)</t>
  </si>
  <si>
    <t>BDI: 26,05%</t>
  </si>
  <si>
    <t>Preço Unitário Total</t>
  </si>
  <si>
    <t>Pedreiro de O.A.C.</t>
  </si>
  <si>
    <t>Argamassa cimento e areia traço 1:4, tudo
incluído</t>
  </si>
  <si>
    <t>40283</t>
  </si>
  <si>
    <t>Poço de visita 19 a 27 (conforme planta de drenagem)</t>
  </si>
  <si>
    <t>20703</t>
  </si>
  <si>
    <t>Carregadeira de rodas ref. Caterpillar modelo
924H (1,9 m3) ( cab + ar ) ou equivalente</t>
  </si>
  <si>
    <t>Quant.</t>
  </si>
  <si>
    <t xml:space="preserve">Corpo BSTC (grota) diâmetro 1,20 m CA-1 PB exclusive escavação e reaterro, inclusive transporte do tubo
</t>
  </si>
  <si>
    <r>
      <rPr>
        <b/>
        <sz val="7"/>
        <color rgb="FF000000"/>
        <rFont val="Century Gothic"/>
        <family val="2"/>
      </rPr>
      <t>Unidade</t>
    </r>
    <r>
      <rPr>
        <sz val="7"/>
        <color rgb="FF000000"/>
        <rFont val="Century Gothic"/>
        <family val="2"/>
      </rPr>
      <t>: M</t>
    </r>
  </si>
  <si>
    <t>Tubo de concreto armado D=1,20m CA-1 PB</t>
  </si>
  <si>
    <t>comp. 01</t>
  </si>
  <si>
    <t>Reaterro para calçada</t>
  </si>
  <si>
    <t>Transporte Local de Materiais (TR-101-01) (Vias urbanas - Caminhão basculante) (DMT=0,989XP+1,319XR+1,648) (XP=2km; XR=0,6km)</t>
  </si>
  <si>
    <t>Demolição manual de concreto simples ou ciclópico</t>
  </si>
  <si>
    <t>Transporte Local de Materiais (TR-101-01) (Vias urbanas - Caminhão basculante) (DMT=0,989XP+1,319XR+1,648) (XP=0km; XR=5km)</t>
  </si>
  <si>
    <t>Demolição das calçadas</t>
  </si>
  <si>
    <t>SERVIÇOS COMPLEMENTARES</t>
  </si>
  <si>
    <t xml:space="preserve">m³ </t>
  </si>
  <si>
    <t>t</t>
  </si>
  <si>
    <t>05</t>
  </si>
  <si>
    <t>05.01</t>
  </si>
  <si>
    <t>05.02</t>
  </si>
  <si>
    <t>05.03</t>
  </si>
  <si>
    <t>05.04</t>
  </si>
  <si>
    <t>Passeio em concreto, largura 2,00m, acabamento em ladrilho hidráulico podotátil (L-&gt;0,40m)</t>
  </si>
  <si>
    <t>05.05</t>
  </si>
  <si>
    <t>Ramo 100 - Rua Ângela Fiorotti - Área 18</t>
  </si>
  <si>
    <t>LD</t>
  </si>
  <si>
    <t>variável</t>
  </si>
  <si>
    <t xml:space="preserve">Ramo 100 - Rua Ângela Fiorotti </t>
  </si>
  <si>
    <t>Ramo 100 - Rua Ângela Fiorotti  - Área 19</t>
  </si>
  <si>
    <t>Ramo 100 - Rua Ângela Fiorotti  - Área 34</t>
  </si>
  <si>
    <t>Ramo 100 - Rua Ângela Fiorotti  - Área 38</t>
  </si>
  <si>
    <t>Ramo 100 - Rua Ângela Fiorotti  - Área 43</t>
  </si>
  <si>
    <t>Ramo 100 - Rua Ângela Fiorotti  - Área 21</t>
  </si>
  <si>
    <t>LE</t>
  </si>
  <si>
    <t>Ramo 100 - Rua Ângela Fiorotti  - Área 35</t>
  </si>
  <si>
    <t>Ramo 100 - Rua Ângela Fiorotti  - Área 36</t>
  </si>
  <si>
    <t>Ramo 100 - Rua Ângela Fiorotti  - Área 37</t>
  </si>
  <si>
    <t>Ramo 100 - Rua Ângela Fiorotti  - Área 40</t>
  </si>
  <si>
    <t>Ramo 100 - Rua Ângela Fiorotti  - Área 41</t>
  </si>
  <si>
    <t>Ramo 100 - Rua Ângela Fiorotti  - Área 42</t>
  </si>
  <si>
    <t>Ramo 900 - Rua Projetada</t>
  </si>
  <si>
    <t>Sinalização vertical com chapa em esmalte sintético</t>
  </si>
  <si>
    <t>Ramo 100 - Rua Ângela Fiorotti</t>
  </si>
  <si>
    <t>Pintura de setas e zebrados em material termoplástico - 5 anos ( por extrusão)</t>
  </si>
  <si>
    <t>Largura da faixa de pedestre = 6,0m</t>
  </si>
  <si>
    <t>Pintura acrílica sobre capa asfáltica</t>
  </si>
  <si>
    <t>Considerado 3x a área de pintura da sinalização horizontal</t>
  </si>
  <si>
    <t>Considerado demolição de calçada em 10% da extensão da rua (Extensão do item 05.05)</t>
  </si>
  <si>
    <t>SUB-TOTAL - 05</t>
  </si>
  <si>
    <t>43059</t>
  </si>
  <si>
    <t>40373</t>
  </si>
  <si>
    <t>41240</t>
  </si>
  <si>
    <t>05.06</t>
  </si>
  <si>
    <t>05.07</t>
  </si>
  <si>
    <t>05.08</t>
  </si>
  <si>
    <t>42254</t>
  </si>
  <si>
    <t>41526</t>
  </si>
  <si>
    <t>Ramos Principal e 900</t>
  </si>
  <si>
    <t>05.09</t>
  </si>
  <si>
    <t>40937</t>
  </si>
  <si>
    <t>42524</t>
  </si>
  <si>
    <t>Poço de visita em bloco pré-moldado para d=1,20m (1,50x1,50m), em Vias Urbanas</t>
  </si>
  <si>
    <r>
      <rPr>
        <b/>
        <sz val="7"/>
        <color rgb="FF000000"/>
        <rFont val="Century Gothic"/>
        <family val="2"/>
      </rPr>
      <t>Comp. 01 -</t>
    </r>
    <r>
      <rPr>
        <sz val="7"/>
        <color rgb="FF000000"/>
        <rFont val="Century Gothic"/>
        <family val="2"/>
      </rPr>
      <t xml:space="preserve"> Corpo BSTC (grota) diâmetro 1,20 m CA-1 PB exclusive escavação e reaterro, inclusive transporte do tubo</t>
    </r>
  </si>
  <si>
    <t>64,80 x 3 =</t>
  </si>
  <si>
    <t>PAVIMENTAÇÃO E DRENAGEM DA RUA ÂNGELA FIOROTTI</t>
  </si>
  <si>
    <t>OBRA: PAVIMENTAÇÃO E DRENAGEM DA RUA ÂNGELA FIOROTTI</t>
  </si>
</sst>
</file>

<file path=xl/styles.xml><?xml version="1.0" encoding="utf-8"?>
<styleSheet xmlns="http://schemas.openxmlformats.org/spreadsheetml/2006/main">
  <numFmts count="10">
    <numFmt numFmtId="43" formatCode="_-* #,##0.00_-;\-* #,##0.00_-;_-* &quot;-&quot;??_-;_-@_-"/>
    <numFmt numFmtId="164" formatCode="_(* #,##0.00_);_(* \(#,##0.00\);_(* &quot;-&quot;??_);_(@_)"/>
    <numFmt numFmtId="165" formatCode="[$-416]mmmm\-yy;@"/>
    <numFmt numFmtId="166" formatCode="_(* #,##0.00_);_(* \(#,##0.00\);_(* \-??_);_(@_)"/>
    <numFmt numFmtId="167" formatCode="_-&quot;€ &quot;* #,##0.00_-;&quot;-€ &quot;* #,##0.00_-;_-&quot;€ &quot;* \-??_-;_-@_-"/>
    <numFmt numFmtId="168" formatCode="_(&quot;R$ &quot;* #,##0.00_);_(&quot;R$ &quot;* \(#,##0.00\);_(&quot;R$ &quot;* &quot;-&quot;??_);_(@_)"/>
    <numFmt numFmtId="169" formatCode="0.00\ &quot;t/m³&quot;"/>
    <numFmt numFmtId="170" formatCode="#,##0.00_ ;\-#,##0.00\ "/>
    <numFmt numFmtId="171" formatCode="_-* #,##0.000_-;\-* #,##0.000_-;_-* &quot;-&quot;??_-;_-@_-"/>
    <numFmt numFmtId="172" formatCode="_-* #,##0.00_-;\-* #,##0.00_-;_-* &quot;-&quot;????_-;_-@_-"/>
  </numFmts>
  <fonts count="5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8"/>
      <name val="Arial Narrow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sz val="10"/>
      <color theme="1"/>
      <name val="Arial"/>
      <family val="2"/>
    </font>
    <font>
      <b/>
      <sz val="10"/>
      <color indexed="10"/>
      <name val="Arial"/>
      <family val="2"/>
    </font>
    <font>
      <b/>
      <sz val="9"/>
      <name val="Arial"/>
      <family val="2"/>
    </font>
    <font>
      <sz val="10"/>
      <color theme="0"/>
      <name val="Arial"/>
      <family val="2"/>
    </font>
    <font>
      <sz val="10"/>
      <color rgb="FF0070C0"/>
      <name val="Arial"/>
      <family val="2"/>
    </font>
    <font>
      <sz val="10"/>
      <color rgb="FFFF0000"/>
      <name val="Arial"/>
      <family val="2"/>
    </font>
    <font>
      <sz val="10"/>
      <name val="Arial"/>
    </font>
    <font>
      <b/>
      <sz val="10"/>
      <color theme="1"/>
      <name val="Arial"/>
      <family val="2"/>
    </font>
    <font>
      <b/>
      <sz val="14"/>
      <color theme="1"/>
      <name val="Century Gothic"/>
      <family val="2"/>
    </font>
    <font>
      <b/>
      <sz val="10"/>
      <name val="Century Gothic"/>
      <family val="2"/>
    </font>
    <font>
      <sz val="10"/>
      <color theme="1"/>
      <name val="Century Gothic"/>
      <family val="2"/>
    </font>
    <font>
      <b/>
      <sz val="11"/>
      <name val="Century Gothic"/>
      <family val="2"/>
    </font>
    <font>
      <b/>
      <sz val="10"/>
      <color rgb="FF000000"/>
      <name val="Century Gothic"/>
      <family val="2"/>
    </font>
    <font>
      <sz val="10"/>
      <color rgb="FF000000"/>
      <name val="Century Gothic"/>
      <family val="2"/>
    </font>
    <font>
      <sz val="10"/>
      <name val="Century Gothic"/>
      <family val="2"/>
    </font>
    <font>
      <b/>
      <sz val="16"/>
      <name val="Century Gothic"/>
      <family val="2"/>
    </font>
    <font>
      <sz val="14"/>
      <name val="Century Gothic"/>
      <family val="2"/>
    </font>
    <font>
      <b/>
      <sz val="9"/>
      <name val="Century Gothic"/>
      <family val="2"/>
    </font>
    <font>
      <i/>
      <sz val="10"/>
      <name val="Arial"/>
      <family val="2"/>
    </font>
    <font>
      <sz val="10.5"/>
      <name val="Arial"/>
      <family val="2"/>
    </font>
    <font>
      <vertAlign val="subscript"/>
      <sz val="10"/>
      <name val="Arial"/>
      <family val="2"/>
    </font>
    <font>
      <sz val="9"/>
      <name val="Arial"/>
      <family val="2"/>
    </font>
    <font>
      <sz val="7"/>
      <color rgb="FF000000"/>
      <name val="Century Gothic"/>
      <family val="2"/>
    </font>
    <font>
      <b/>
      <sz val="7"/>
      <color rgb="FF000000"/>
      <name val="Century Gothic"/>
      <family val="2"/>
    </font>
    <font>
      <sz val="8"/>
      <name val="Century Gothic"/>
      <family val="2"/>
    </font>
    <font>
      <sz val="11"/>
      <name val="Century Gothic"/>
      <family val="2"/>
    </font>
  </fonts>
  <fills count="32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rgb="FF000000"/>
      </patternFill>
    </fill>
    <fill>
      <patternFill patternType="solid">
        <fgColor rgb="FFF2F2F2"/>
        <bgColor rgb="FF000000"/>
      </patternFill>
    </fill>
    <fill>
      <patternFill patternType="solid">
        <fgColor theme="0" tint="-0.14999847407452621"/>
        <bgColor rgb="FF000000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4">
    <xf numFmtId="0" fontId="0" fillId="0" borderId="0"/>
    <xf numFmtId="164" fontId="4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7" fillId="0" borderId="0"/>
    <xf numFmtId="164" fontId="7" fillId="0" borderId="0" applyFont="0" applyFill="0" applyBorder="0" applyAlignment="0" applyProtection="0"/>
    <xf numFmtId="0" fontId="8" fillId="2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5" borderId="0" applyNumberFormat="0" applyBorder="0" applyAlignment="0" applyProtection="0"/>
    <xf numFmtId="0" fontId="8" fillId="8" borderId="0" applyNumberFormat="0" applyBorder="0" applyAlignment="0" applyProtection="0"/>
    <xf numFmtId="0" fontId="8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9" borderId="0" applyNumberFormat="0" applyBorder="0" applyAlignment="0" applyProtection="0"/>
    <xf numFmtId="0" fontId="10" fillId="0" borderId="1" applyNumberFormat="0" applyFont="0" applyAlignment="0">
      <alignment horizontal="left" vertical="top" indent="1"/>
    </xf>
    <xf numFmtId="0" fontId="11" fillId="3" borderId="0" applyNumberFormat="0" applyBorder="0" applyAlignment="0" applyProtection="0"/>
    <xf numFmtId="0" fontId="12" fillId="20" borderId="15" applyNumberFormat="0" applyAlignment="0" applyProtection="0"/>
    <xf numFmtId="0" fontId="13" fillId="21" borderId="16" applyNumberFormat="0" applyAlignment="0" applyProtection="0"/>
    <xf numFmtId="166" fontId="6" fillId="0" borderId="0" applyFill="0" applyBorder="0" applyAlignment="0" applyProtection="0"/>
    <xf numFmtId="167" fontId="6" fillId="0" borderId="0" applyFill="0" applyBorder="0" applyAlignment="0" applyProtection="0"/>
    <xf numFmtId="0" fontId="14" fillId="0" borderId="0" applyNumberFormat="0" applyFill="0" applyBorder="0" applyAlignment="0" applyProtection="0"/>
    <xf numFmtId="0" fontId="15" fillId="4" borderId="0" applyNumberFormat="0" applyBorder="0" applyAlignment="0" applyProtection="0"/>
    <xf numFmtId="0" fontId="16" fillId="0" borderId="17" applyNumberFormat="0" applyFill="0" applyAlignment="0" applyProtection="0"/>
    <xf numFmtId="0" fontId="17" fillId="0" borderId="18" applyNumberFormat="0" applyFill="0" applyAlignment="0" applyProtection="0"/>
    <xf numFmtId="0" fontId="18" fillId="0" borderId="19" applyNumberFormat="0" applyFill="0" applyAlignment="0" applyProtection="0"/>
    <xf numFmtId="0" fontId="18" fillId="0" borderId="0" applyNumberFormat="0" applyFill="0" applyBorder="0" applyAlignment="0" applyProtection="0"/>
    <xf numFmtId="0" fontId="19" fillId="7" borderId="15" applyNumberFormat="0" applyAlignment="0" applyProtection="0"/>
    <xf numFmtId="0" fontId="20" fillId="0" borderId="20" applyNumberFormat="0" applyFill="0" applyAlignment="0" applyProtection="0"/>
    <xf numFmtId="168" fontId="8" fillId="0" borderId="0" applyFont="0" applyFill="0" applyBorder="0" applyAlignment="0" applyProtection="0"/>
    <xf numFmtId="0" fontId="21" fillId="22" borderId="0" applyNumberFormat="0" applyBorder="0" applyAlignment="0" applyProtection="0"/>
    <xf numFmtId="0" fontId="8" fillId="0" borderId="0"/>
    <xf numFmtId="0" fontId="6" fillId="23" borderId="21" applyNumberFormat="0" applyFont="0" applyAlignment="0" applyProtection="0"/>
    <xf numFmtId="0" fontId="22" fillId="20" borderId="22" applyNumberFormat="0" applyAlignment="0" applyProtection="0"/>
    <xf numFmtId="9" fontId="6" fillId="0" borderId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16" fillId="0" borderId="17" applyNumberFormat="0" applyFill="0" applyAlignment="0" applyProtection="0"/>
    <xf numFmtId="0" fontId="24" fillId="0" borderId="0" applyNumberFormat="0" applyFill="0" applyBorder="0" applyAlignment="0" applyProtection="0"/>
    <xf numFmtId="164" fontId="4" fillId="0" borderId="0" applyFont="0" applyFill="0" applyBorder="0" applyAlignment="0" applyProtection="0"/>
    <xf numFmtId="0" fontId="3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2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166" fontId="4" fillId="0" borderId="0" applyFill="0" applyBorder="0" applyAlignment="0" applyProtection="0"/>
    <xf numFmtId="167" fontId="4" fillId="0" borderId="0" applyFill="0" applyBorder="0" applyAlignment="0" applyProtection="0"/>
    <xf numFmtId="0" fontId="4" fillId="23" borderId="21" applyNumberFormat="0" applyFont="0" applyAlignment="0" applyProtection="0"/>
    <xf numFmtId="9" fontId="4" fillId="0" borderId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1" fillId="0" borderId="0"/>
    <xf numFmtId="0" fontId="1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9" fontId="31" fillId="0" borderId="0" applyFont="0" applyFill="0" applyBorder="0" applyAlignment="0" applyProtection="0"/>
  </cellStyleXfs>
  <cellXfs count="417">
    <xf numFmtId="0" fontId="0" fillId="0" borderId="0" xfId="0"/>
    <xf numFmtId="4" fontId="0" fillId="0" borderId="0" xfId="0" applyNumberFormat="1" applyAlignment="1">
      <alignment horizontal="center" vertical="center"/>
    </xf>
    <xf numFmtId="4" fontId="6" fillId="0" borderId="7" xfId="0" applyNumberFormat="1" applyFont="1" applyBorder="1" applyAlignment="1">
      <alignment horizontal="center" vertical="center"/>
    </xf>
    <xf numFmtId="4" fontId="25" fillId="0" borderId="0" xfId="0" applyNumberFormat="1" applyFont="1" applyFill="1" applyAlignment="1">
      <alignment horizontal="center" vertical="center"/>
    </xf>
    <xf numFmtId="4" fontId="5" fillId="0" borderId="0" xfId="0" applyNumberFormat="1" applyFont="1" applyFill="1" applyAlignment="1">
      <alignment horizontal="center" vertical="center"/>
    </xf>
    <xf numFmtId="4" fontId="0" fillId="0" borderId="0" xfId="1" applyNumberFormat="1" applyFont="1" applyFill="1" applyAlignment="1">
      <alignment horizontal="center" vertical="center"/>
    </xf>
    <xf numFmtId="4" fontId="26" fillId="0" borderId="0" xfId="4" applyNumberFormat="1" applyFont="1" applyFill="1" applyBorder="1" applyAlignment="1">
      <alignment horizontal="center" vertical="center"/>
    </xf>
    <xf numFmtId="4" fontId="5" fillId="0" borderId="0" xfId="4" applyNumberFormat="1" applyFont="1" applyFill="1" applyBorder="1" applyAlignment="1">
      <alignment horizontal="center" vertical="center"/>
    </xf>
    <xf numFmtId="4" fontId="4" fillId="0" borderId="7" xfId="0" applyNumberFormat="1" applyFont="1" applyBorder="1" applyAlignment="1">
      <alignment horizontal="center" vertical="center"/>
    </xf>
    <xf numFmtId="4" fontId="0" fillId="0" borderId="0" xfId="0" applyNumberFormat="1" applyFill="1" applyAlignment="1">
      <alignment horizontal="center" vertical="center"/>
    </xf>
    <xf numFmtId="4" fontId="4" fillId="0" borderId="0" xfId="0" applyNumberFormat="1" applyFont="1" applyFill="1" applyBorder="1" applyAlignment="1">
      <alignment horizontal="center" vertical="center"/>
    </xf>
    <xf numFmtId="4" fontId="4" fillId="0" borderId="0" xfId="0" applyNumberFormat="1" applyFont="1" applyFill="1" applyAlignment="1">
      <alignment horizontal="center" vertical="center"/>
    </xf>
    <xf numFmtId="4" fontId="0" fillId="0" borderId="0" xfId="0" applyNumberFormat="1" applyFill="1" applyAlignment="1">
      <alignment horizontal="center" vertical="center" wrapText="1"/>
    </xf>
    <xf numFmtId="4" fontId="4" fillId="0" borderId="0" xfId="4" applyNumberFormat="1" applyFont="1" applyFill="1" applyBorder="1" applyAlignment="1">
      <alignment horizontal="center" vertical="center"/>
    </xf>
    <xf numFmtId="4" fontId="4" fillId="0" borderId="0" xfId="0" applyNumberFormat="1" applyFont="1" applyAlignment="1">
      <alignment horizontal="center" vertical="center"/>
    </xf>
    <xf numFmtId="3" fontId="4" fillId="0" borderId="0" xfId="0" applyNumberFormat="1" applyFont="1" applyFill="1" applyBorder="1" applyAlignment="1">
      <alignment horizontal="center" vertical="center"/>
    </xf>
    <xf numFmtId="2" fontId="4" fillId="0" borderId="0" xfId="0" applyNumberFormat="1" applyFont="1" applyFill="1" applyBorder="1" applyAlignment="1">
      <alignment horizontal="center" vertical="center"/>
    </xf>
    <xf numFmtId="0" fontId="4" fillId="0" borderId="4" xfId="4" applyFont="1" applyFill="1" applyBorder="1" applyAlignment="1">
      <alignment vertical="top" wrapText="1"/>
    </xf>
    <xf numFmtId="2" fontId="4" fillId="0" borderId="0" xfId="5" applyNumberFormat="1" applyFont="1" applyFill="1" applyBorder="1" applyAlignment="1">
      <alignment horizontal="center" vertical="top"/>
    </xf>
    <xf numFmtId="2" fontId="4" fillId="0" borderId="0" xfId="4" applyNumberFormat="1" applyFont="1" applyFill="1" applyBorder="1" applyAlignment="1">
      <alignment horizontal="center" vertical="top"/>
    </xf>
    <xf numFmtId="4" fontId="4" fillId="0" borderId="0" xfId="0" applyNumberFormat="1" applyFont="1" applyFill="1" applyBorder="1" applyAlignment="1">
      <alignment horizontal="center"/>
    </xf>
    <xf numFmtId="4" fontId="4" fillId="0" borderId="5" xfId="0" applyNumberFormat="1" applyFont="1" applyFill="1" applyBorder="1" applyAlignment="1">
      <alignment horizontal="center"/>
    </xf>
    <xf numFmtId="3" fontId="5" fillId="0" borderId="4" xfId="4" applyNumberFormat="1" applyFont="1" applyFill="1" applyBorder="1" applyAlignment="1">
      <alignment horizontal="right" vertical="top"/>
    </xf>
    <xf numFmtId="4" fontId="4" fillId="0" borderId="5" xfId="4" applyNumberFormat="1" applyFont="1" applyFill="1" applyBorder="1" applyAlignment="1">
      <alignment horizontal="center" vertical="top"/>
    </xf>
    <xf numFmtId="2" fontId="4" fillId="0" borderId="0" xfId="5" applyNumberFormat="1" applyFont="1" applyFill="1" applyBorder="1" applyAlignment="1">
      <alignment vertical="top"/>
    </xf>
    <xf numFmtId="4" fontId="4" fillId="0" borderId="0" xfId="4" applyNumberFormat="1" applyFont="1" applyFill="1" applyBorder="1" applyAlignment="1">
      <alignment horizontal="center" vertical="top"/>
    </xf>
    <xf numFmtId="4" fontId="4" fillId="0" borderId="0" xfId="1" applyNumberFormat="1" applyFont="1" applyFill="1" applyBorder="1" applyAlignment="1">
      <alignment horizontal="center" vertical="top"/>
    </xf>
    <xf numFmtId="4" fontId="4" fillId="0" borderId="0" xfId="1" applyNumberFormat="1" applyFont="1" applyFill="1" applyBorder="1" applyAlignment="1">
      <alignment horizontal="center" vertical="top" wrapText="1"/>
    </xf>
    <xf numFmtId="4" fontId="4" fillId="0" borderId="5" xfId="1" applyNumberFormat="1" applyFont="1" applyFill="1" applyBorder="1" applyAlignment="1">
      <alignment horizontal="center" vertical="top"/>
    </xf>
    <xf numFmtId="0" fontId="5" fillId="0" borderId="10" xfId="4" applyFont="1" applyFill="1" applyBorder="1" applyAlignment="1">
      <alignment vertical="top" wrapText="1"/>
    </xf>
    <xf numFmtId="3" fontId="5" fillId="0" borderId="11" xfId="4" applyNumberFormat="1" applyFont="1" applyFill="1" applyBorder="1" applyAlignment="1">
      <alignment horizontal="center" vertical="top"/>
    </xf>
    <xf numFmtId="2" fontId="5" fillId="0" borderId="11" xfId="5" applyNumberFormat="1" applyFont="1" applyFill="1" applyBorder="1" applyAlignment="1">
      <alignment horizontal="center" vertical="top"/>
    </xf>
    <xf numFmtId="2" fontId="5" fillId="0" borderId="11" xfId="4" applyNumberFormat="1" applyFont="1" applyFill="1" applyBorder="1" applyAlignment="1">
      <alignment horizontal="center" vertical="top"/>
    </xf>
    <xf numFmtId="2" fontId="5" fillId="0" borderId="11" xfId="5" applyNumberFormat="1" applyFont="1" applyFill="1" applyBorder="1" applyAlignment="1">
      <alignment vertical="top"/>
    </xf>
    <xf numFmtId="4" fontId="4" fillId="0" borderId="11" xfId="4" applyNumberFormat="1" applyFont="1" applyFill="1" applyBorder="1" applyAlignment="1">
      <alignment horizontal="center" vertical="top"/>
    </xf>
    <xf numFmtId="4" fontId="5" fillId="0" borderId="11" xfId="4" applyNumberFormat="1" applyFont="1" applyFill="1" applyBorder="1" applyAlignment="1">
      <alignment horizontal="center" vertical="top"/>
    </xf>
    <xf numFmtId="4" fontId="5" fillId="0" borderId="14" xfId="1" applyNumberFormat="1" applyFont="1" applyFill="1" applyBorder="1" applyAlignment="1">
      <alignment horizontal="center" vertical="top"/>
    </xf>
    <xf numFmtId="4" fontId="5" fillId="0" borderId="14" xfId="4" applyNumberFormat="1" applyFont="1" applyFill="1" applyBorder="1" applyAlignment="1">
      <alignment horizontal="center" vertical="top"/>
    </xf>
    <xf numFmtId="4" fontId="4" fillId="0" borderId="4" xfId="0" applyNumberFormat="1" applyFont="1" applyFill="1" applyBorder="1" applyAlignment="1">
      <alignment horizontal="center" vertical="center" wrapText="1"/>
    </xf>
    <xf numFmtId="4" fontId="28" fillId="0" borderId="5" xfId="4" applyNumberFormat="1" applyFont="1" applyFill="1" applyBorder="1" applyAlignment="1">
      <alignment horizontal="center" vertical="top"/>
    </xf>
    <xf numFmtId="4" fontId="4" fillId="25" borderId="0" xfId="4" applyNumberFormat="1" applyFont="1" applyFill="1" applyBorder="1" applyAlignment="1">
      <alignment horizontal="center" vertical="center"/>
    </xf>
    <xf numFmtId="4" fontId="29" fillId="25" borderId="0" xfId="4" applyNumberFormat="1" applyFont="1" applyFill="1" applyBorder="1" applyAlignment="1">
      <alignment horizontal="center" vertical="center"/>
    </xf>
    <xf numFmtId="4" fontId="5" fillId="25" borderId="0" xfId="4" applyNumberFormat="1" applyFont="1" applyFill="1" applyBorder="1" applyAlignment="1">
      <alignment horizontal="center" vertical="center"/>
    </xf>
    <xf numFmtId="4" fontId="30" fillId="25" borderId="0" xfId="4" applyNumberFormat="1" applyFont="1" applyFill="1" applyBorder="1" applyAlignment="1">
      <alignment horizontal="center" vertical="center"/>
    </xf>
    <xf numFmtId="0" fontId="5" fillId="0" borderId="4" xfId="4" applyFont="1" applyFill="1" applyBorder="1" applyAlignment="1">
      <alignment vertical="top" wrapText="1"/>
    </xf>
    <xf numFmtId="3" fontId="5" fillId="0" borderId="0" xfId="4" applyNumberFormat="1" applyFont="1" applyFill="1" applyBorder="1" applyAlignment="1">
      <alignment horizontal="center" vertical="top"/>
    </xf>
    <xf numFmtId="2" fontId="5" fillId="0" borderId="0" xfId="5" applyNumberFormat="1" applyFont="1" applyFill="1" applyBorder="1" applyAlignment="1">
      <alignment horizontal="center" vertical="top"/>
    </xf>
    <xf numFmtId="2" fontId="5" fillId="0" borderId="0" xfId="4" applyNumberFormat="1" applyFont="1" applyFill="1" applyBorder="1" applyAlignment="1">
      <alignment horizontal="center" vertical="top"/>
    </xf>
    <xf numFmtId="2" fontId="5" fillId="0" borderId="0" xfId="5" applyNumberFormat="1" applyFont="1" applyFill="1" applyBorder="1" applyAlignment="1">
      <alignment vertical="top"/>
    </xf>
    <xf numFmtId="4" fontId="5" fillId="0" borderId="0" xfId="4" applyNumberFormat="1" applyFont="1" applyFill="1" applyBorder="1" applyAlignment="1">
      <alignment horizontal="center" vertical="top"/>
    </xf>
    <xf numFmtId="4" fontId="5" fillId="0" borderId="5" xfId="1" applyNumberFormat="1" applyFont="1" applyFill="1" applyBorder="1" applyAlignment="1">
      <alignment horizontal="center" vertical="top"/>
    </xf>
    <xf numFmtId="4" fontId="5" fillId="0" borderId="0" xfId="1" applyNumberFormat="1" applyFont="1" applyFill="1" applyBorder="1" applyAlignment="1">
      <alignment horizontal="center" vertical="top" wrapText="1"/>
    </xf>
    <xf numFmtId="4" fontId="5" fillId="0" borderId="0" xfId="1" applyNumberFormat="1" applyFont="1" applyFill="1" applyBorder="1" applyAlignment="1">
      <alignment horizontal="center" vertical="top"/>
    </xf>
    <xf numFmtId="4" fontId="5" fillId="0" borderId="5" xfId="4" applyNumberFormat="1" applyFont="1" applyFill="1" applyBorder="1" applyAlignment="1">
      <alignment horizontal="center" vertical="top"/>
    </xf>
    <xf numFmtId="3" fontId="4" fillId="0" borderId="0" xfId="4" applyNumberFormat="1" applyFont="1" applyFill="1" applyBorder="1" applyAlignment="1">
      <alignment horizontal="center" vertical="top"/>
    </xf>
    <xf numFmtId="4" fontId="4" fillId="24" borderId="0" xfId="0" applyNumberFormat="1" applyFont="1" applyFill="1" applyAlignment="1">
      <alignment horizontal="center" vertical="center"/>
    </xf>
    <xf numFmtId="4" fontId="4" fillId="24" borderId="0" xfId="4" applyNumberFormat="1" applyFont="1" applyFill="1" applyBorder="1" applyAlignment="1">
      <alignment horizontal="center" vertical="center"/>
    </xf>
    <xf numFmtId="4" fontId="26" fillId="24" borderId="0" xfId="4" applyNumberFormat="1" applyFont="1" applyFill="1" applyBorder="1" applyAlignment="1">
      <alignment horizontal="center" vertical="center"/>
    </xf>
    <xf numFmtId="4" fontId="5" fillId="24" borderId="0" xfId="4" applyNumberFormat="1" applyFont="1" applyFill="1" applyBorder="1" applyAlignment="1">
      <alignment horizontal="center" vertical="center"/>
    </xf>
    <xf numFmtId="4" fontId="29" fillId="24" borderId="0" xfId="4" applyNumberFormat="1" applyFont="1" applyFill="1" applyBorder="1" applyAlignment="1">
      <alignment horizontal="center" vertical="center"/>
    </xf>
    <xf numFmtId="4" fontId="30" fillId="24" borderId="0" xfId="4" applyNumberFormat="1" applyFont="1" applyFill="1" applyBorder="1" applyAlignment="1">
      <alignment horizontal="center" vertical="center"/>
    </xf>
    <xf numFmtId="4" fontId="4" fillId="24" borderId="7" xfId="0" applyNumberFormat="1" applyFont="1" applyFill="1" applyBorder="1" applyAlignment="1">
      <alignment horizontal="center" vertical="center"/>
    </xf>
    <xf numFmtId="4" fontId="25" fillId="24" borderId="0" xfId="0" applyNumberFormat="1" applyFont="1" applyFill="1" applyAlignment="1">
      <alignment horizontal="center" vertical="center"/>
    </xf>
    <xf numFmtId="4" fontId="5" fillId="24" borderId="0" xfId="0" applyNumberFormat="1" applyFont="1" applyFill="1" applyAlignment="1">
      <alignment horizontal="center" vertical="center"/>
    </xf>
    <xf numFmtId="4" fontId="0" fillId="24" borderId="0" xfId="0" applyNumberFormat="1" applyFill="1" applyAlignment="1">
      <alignment horizontal="center" vertical="center"/>
    </xf>
    <xf numFmtId="3" fontId="32" fillId="27" borderId="1" xfId="4" applyNumberFormat="1" applyFont="1" applyFill="1" applyBorder="1" applyAlignment="1">
      <alignment horizontal="right" vertical="top"/>
    </xf>
    <xf numFmtId="0" fontId="32" fillId="27" borderId="1" xfId="4" applyFont="1" applyFill="1" applyBorder="1" applyAlignment="1">
      <alignment vertical="top" wrapText="1"/>
    </xf>
    <xf numFmtId="3" fontId="32" fillId="27" borderId="2" xfId="4" applyNumberFormat="1" applyFont="1" applyFill="1" applyBorder="1" applyAlignment="1">
      <alignment horizontal="center" vertical="top"/>
    </xf>
    <xf numFmtId="2" fontId="32" fillId="27" borderId="2" xfId="5" applyNumberFormat="1" applyFont="1" applyFill="1" applyBorder="1" applyAlignment="1">
      <alignment horizontal="center" vertical="top"/>
    </xf>
    <xf numFmtId="2" fontId="32" fillId="27" borderId="2" xfId="4" applyNumberFormat="1" applyFont="1" applyFill="1" applyBorder="1" applyAlignment="1">
      <alignment horizontal="center" vertical="top"/>
    </xf>
    <xf numFmtId="2" fontId="32" fillId="27" borderId="2" xfId="5" applyNumberFormat="1" applyFont="1" applyFill="1" applyBorder="1" applyAlignment="1">
      <alignment vertical="top"/>
    </xf>
    <xf numFmtId="4" fontId="25" fillId="27" borderId="2" xfId="4" applyNumberFormat="1" applyFont="1" applyFill="1" applyBorder="1" applyAlignment="1">
      <alignment horizontal="center" vertical="top"/>
    </xf>
    <xf numFmtId="4" fontId="25" fillId="27" borderId="2" xfId="1" applyNumberFormat="1" applyFont="1" applyFill="1" applyBorder="1" applyAlignment="1">
      <alignment horizontal="center" vertical="top"/>
    </xf>
    <xf numFmtId="4" fontId="32" fillId="27" borderId="2" xfId="1" applyNumberFormat="1" applyFont="1" applyFill="1" applyBorder="1" applyAlignment="1">
      <alignment horizontal="center" vertical="top" wrapText="1"/>
    </xf>
    <xf numFmtId="4" fontId="32" fillId="27" borderId="2" xfId="1" applyNumberFormat="1" applyFont="1" applyFill="1" applyBorder="1" applyAlignment="1">
      <alignment horizontal="center" vertical="top"/>
    </xf>
    <xf numFmtId="4" fontId="32" fillId="27" borderId="3" xfId="1" applyNumberFormat="1" applyFont="1" applyFill="1" applyBorder="1" applyAlignment="1">
      <alignment horizontal="center" vertical="top"/>
    </xf>
    <xf numFmtId="4" fontId="32" fillId="27" borderId="3" xfId="4" applyNumberFormat="1" applyFont="1" applyFill="1" applyBorder="1" applyAlignment="1">
      <alignment horizontal="center" vertical="top"/>
    </xf>
    <xf numFmtId="0" fontId="32" fillId="27" borderId="4" xfId="4" applyFont="1" applyFill="1" applyBorder="1" applyAlignment="1">
      <alignment vertical="top" wrapText="1"/>
    </xf>
    <xf numFmtId="3" fontId="25" fillId="27" borderId="0" xfId="4" applyNumberFormat="1" applyFont="1" applyFill="1" applyBorder="1" applyAlignment="1">
      <alignment horizontal="center" vertical="top"/>
    </xf>
    <xf numFmtId="2" fontId="25" fillId="27" borderId="0" xfId="5" applyNumberFormat="1" applyFont="1" applyFill="1" applyBorder="1" applyAlignment="1">
      <alignment horizontal="center" vertical="top"/>
    </xf>
    <xf numFmtId="2" fontId="25" fillId="27" borderId="0" xfId="4" applyNumberFormat="1" applyFont="1" applyFill="1" applyBorder="1" applyAlignment="1">
      <alignment horizontal="center" vertical="top"/>
    </xf>
    <xf numFmtId="2" fontId="25" fillId="27" borderId="0" xfId="5" applyNumberFormat="1" applyFont="1" applyFill="1" applyBorder="1" applyAlignment="1">
      <alignment vertical="top"/>
    </xf>
    <xf numFmtId="4" fontId="25" fillId="27" borderId="0" xfId="4" applyNumberFormat="1" applyFont="1" applyFill="1" applyBorder="1" applyAlignment="1">
      <alignment horizontal="center" vertical="top"/>
    </xf>
    <xf numFmtId="4" fontId="25" fillId="27" borderId="0" xfId="1" applyNumberFormat="1" applyFont="1" applyFill="1" applyBorder="1" applyAlignment="1">
      <alignment horizontal="center" vertical="top"/>
    </xf>
    <xf numFmtId="4" fontId="25" fillId="27" borderId="0" xfId="1" applyNumberFormat="1" applyFont="1" applyFill="1" applyBorder="1" applyAlignment="1">
      <alignment horizontal="center" vertical="top" wrapText="1"/>
    </xf>
    <xf numFmtId="4" fontId="25" fillId="27" borderId="5" xfId="1" applyNumberFormat="1" applyFont="1" applyFill="1" applyBorder="1" applyAlignment="1">
      <alignment horizontal="center" vertical="top"/>
    </xf>
    <xf numFmtId="4" fontId="25" fillId="27" borderId="5" xfId="4" applyNumberFormat="1" applyFont="1" applyFill="1" applyBorder="1" applyAlignment="1">
      <alignment horizontal="center" vertical="top"/>
    </xf>
    <xf numFmtId="0" fontId="34" fillId="24" borderId="0" xfId="0" applyFont="1" applyFill="1" applyBorder="1" applyAlignment="1">
      <alignment horizontal="center" vertical="center"/>
    </xf>
    <xf numFmtId="4" fontId="35" fillId="24" borderId="0" xfId="0" applyNumberFormat="1" applyFont="1" applyFill="1" applyBorder="1" applyAlignment="1">
      <alignment horizontal="center" vertical="center"/>
    </xf>
    <xf numFmtId="164" fontId="34" fillId="24" borderId="7" xfId="1" applyFont="1" applyFill="1" applyBorder="1" applyAlignment="1">
      <alignment horizontal="left" vertical="center"/>
    </xf>
    <xf numFmtId="164" fontId="34" fillId="24" borderId="7" xfId="1" applyFont="1" applyFill="1" applyBorder="1" applyAlignment="1">
      <alignment horizontal="right" vertical="center"/>
    </xf>
    <xf numFmtId="165" fontId="36" fillId="24" borderId="8" xfId="1" applyNumberFormat="1" applyFont="1" applyFill="1" applyBorder="1" applyAlignment="1">
      <alignment horizontal="left" vertical="center"/>
    </xf>
    <xf numFmtId="3" fontId="37" fillId="29" borderId="13" xfId="1" applyNumberFormat="1" applyFont="1" applyFill="1" applyBorder="1" applyAlignment="1">
      <alignment horizontal="center" vertical="center"/>
    </xf>
    <xf numFmtId="0" fontId="38" fillId="30" borderId="13" xfId="0" applyFont="1" applyFill="1" applyBorder="1" applyAlignment="1">
      <alignment horizontal="center" vertical="center"/>
    </xf>
    <xf numFmtId="10" fontId="34" fillId="30" borderId="13" xfId="0" applyNumberFormat="1" applyFont="1" applyFill="1" applyBorder="1" applyAlignment="1">
      <alignment horizontal="right" vertical="center"/>
    </xf>
    <xf numFmtId="0" fontId="38" fillId="0" borderId="13" xfId="0" applyFont="1" applyFill="1" applyBorder="1" applyAlignment="1">
      <alignment horizontal="center" vertical="center"/>
    </xf>
    <xf numFmtId="170" fontId="34" fillId="0" borderId="13" xfId="1" applyNumberFormat="1" applyFont="1" applyFill="1" applyBorder="1" applyAlignment="1">
      <alignment horizontal="right" vertical="center"/>
    </xf>
    <xf numFmtId="10" fontId="37" fillId="31" borderId="13" xfId="0" applyNumberFormat="1" applyFont="1" applyFill="1" applyBorder="1" applyAlignment="1">
      <alignment horizontal="right" vertical="center"/>
    </xf>
    <xf numFmtId="170" fontId="37" fillId="31" borderId="13" xfId="1" applyNumberFormat="1" applyFont="1" applyFill="1" applyBorder="1" applyAlignment="1">
      <alignment horizontal="right" vertical="center"/>
    </xf>
    <xf numFmtId="164" fontId="34" fillId="24" borderId="0" xfId="1" applyFont="1" applyFill="1" applyBorder="1" applyAlignment="1">
      <alignment horizontal="center" vertical="center"/>
    </xf>
    <xf numFmtId="10" fontId="34" fillId="24" borderId="7" xfId="83" applyNumberFormat="1" applyFont="1" applyFill="1" applyBorder="1" applyAlignment="1">
      <alignment horizontal="left" vertical="center"/>
    </xf>
    <xf numFmtId="165" fontId="36" fillId="24" borderId="7" xfId="1" applyNumberFormat="1" applyFont="1" applyFill="1" applyBorder="1" applyAlignment="1">
      <alignment horizontal="left" vertical="center"/>
    </xf>
    <xf numFmtId="4" fontId="0" fillId="0" borderId="0" xfId="0" applyNumberFormat="1" applyBorder="1" applyAlignment="1">
      <alignment horizontal="center" vertical="center"/>
    </xf>
    <xf numFmtId="4" fontId="6" fillId="0" borderId="0" xfId="0" applyNumberFormat="1" applyFont="1" applyBorder="1" applyAlignment="1">
      <alignment horizontal="center" vertical="center"/>
    </xf>
    <xf numFmtId="4" fontId="4" fillId="0" borderId="7" xfId="0" applyNumberFormat="1" applyFont="1" applyFill="1" applyBorder="1" applyAlignment="1">
      <alignment horizontal="center" vertical="center"/>
    </xf>
    <xf numFmtId="2" fontId="4" fillId="0" borderId="7" xfId="0" applyNumberFormat="1" applyFont="1" applyFill="1" applyBorder="1" applyAlignment="1">
      <alignment horizontal="center" vertical="center"/>
    </xf>
    <xf numFmtId="4" fontId="4" fillId="0" borderId="7" xfId="0" applyNumberFormat="1" applyFont="1" applyFill="1" applyBorder="1" applyAlignment="1">
      <alignment horizontal="center"/>
    </xf>
    <xf numFmtId="4" fontId="4" fillId="0" borderId="8" xfId="0" applyNumberFormat="1" applyFont="1" applyFill="1" applyBorder="1" applyAlignment="1">
      <alignment horizontal="center"/>
    </xf>
    <xf numFmtId="0" fontId="0" fillId="24" borderId="0" xfId="0" applyFill="1" applyBorder="1"/>
    <xf numFmtId="0" fontId="39" fillId="24" borderId="0" xfId="0" applyFont="1" applyFill="1" applyBorder="1"/>
    <xf numFmtId="0" fontId="40" fillId="24" borderId="0" xfId="0" applyFont="1" applyFill="1" applyBorder="1"/>
    <xf numFmtId="0" fontId="34" fillId="24" borderId="0" xfId="0" applyFont="1" applyFill="1" applyBorder="1"/>
    <xf numFmtId="0" fontId="41" fillId="24" borderId="0" xfId="0" applyFont="1" applyFill="1" applyBorder="1" applyAlignment="1"/>
    <xf numFmtId="0" fontId="40" fillId="24" borderId="0" xfId="0" applyFont="1" applyFill="1" applyBorder="1" applyAlignment="1"/>
    <xf numFmtId="0" fontId="34" fillId="24" borderId="6" xfId="0" applyFont="1" applyFill="1" applyBorder="1" applyAlignment="1">
      <alignment horizontal="left" vertical="center"/>
    </xf>
    <xf numFmtId="0" fontId="34" fillId="24" borderId="7" xfId="0" applyFont="1" applyFill="1" applyBorder="1" applyAlignment="1">
      <alignment horizontal="left" vertical="center"/>
    </xf>
    <xf numFmtId="4" fontId="0" fillId="24" borderId="0" xfId="0" applyNumberFormat="1" applyFill="1" applyBorder="1" applyAlignment="1">
      <alignment horizontal="center" vertical="center"/>
    </xf>
    <xf numFmtId="4" fontId="0" fillId="24" borderId="0" xfId="0" applyNumberFormat="1" applyFill="1" applyBorder="1" applyAlignment="1">
      <alignment horizontal="center" vertical="center" wrapText="1"/>
    </xf>
    <xf numFmtId="4" fontId="0" fillId="24" borderId="0" xfId="1" applyNumberFormat="1" applyFont="1" applyFill="1" applyBorder="1" applyAlignment="1">
      <alignment horizontal="center" vertical="center"/>
    </xf>
    <xf numFmtId="0" fontId="39" fillId="0" borderId="13" xfId="0" applyFont="1" applyFill="1" applyBorder="1" applyAlignment="1">
      <alignment horizontal="justify" vertical="center" wrapText="1"/>
    </xf>
    <xf numFmtId="164" fontId="34" fillId="26" borderId="13" xfId="1" applyFont="1" applyFill="1" applyBorder="1" applyAlignment="1">
      <alignment horizontal="center" vertical="center"/>
    </xf>
    <xf numFmtId="0" fontId="34" fillId="0" borderId="13" xfId="0" applyFont="1" applyFill="1" applyBorder="1" applyAlignment="1">
      <alignment horizontal="center" vertical="center"/>
    </xf>
    <xf numFmtId="0" fontId="34" fillId="0" borderId="13" xfId="0" applyFont="1" applyFill="1" applyBorder="1" applyAlignment="1">
      <alignment horizontal="justify" vertical="center" wrapText="1"/>
    </xf>
    <xf numFmtId="4" fontId="34" fillId="0" borderId="13" xfId="0" applyNumberFormat="1" applyFont="1" applyFill="1" applyBorder="1" applyAlignment="1">
      <alignment horizontal="center" vertical="center"/>
    </xf>
    <xf numFmtId="4" fontId="39" fillId="0" borderId="13" xfId="1" applyNumberFormat="1" applyFont="1" applyFill="1" applyBorder="1" applyAlignment="1">
      <alignment horizontal="center" vertical="center"/>
    </xf>
    <xf numFmtId="0" fontId="39" fillId="0" borderId="13" xfId="0" applyFont="1" applyFill="1" applyBorder="1" applyAlignment="1">
      <alignment horizontal="center" vertical="center"/>
    </xf>
    <xf numFmtId="4" fontId="39" fillId="0" borderId="13" xfId="0" applyNumberFormat="1" applyFont="1" applyFill="1" applyBorder="1" applyAlignment="1">
      <alignment horizontal="right" vertical="center"/>
    </xf>
    <xf numFmtId="4" fontId="39" fillId="0" borderId="13" xfId="1" applyNumberFormat="1" applyFont="1" applyFill="1" applyBorder="1" applyAlignment="1">
      <alignment horizontal="right" vertical="center"/>
    </xf>
    <xf numFmtId="4" fontId="34" fillId="0" borderId="13" xfId="1" applyNumberFormat="1" applyFont="1" applyFill="1" applyBorder="1" applyAlignment="1">
      <alignment horizontal="right" vertical="center"/>
    </xf>
    <xf numFmtId="4" fontId="39" fillId="0" borderId="13" xfId="0" applyNumberFormat="1" applyFont="1" applyFill="1" applyBorder="1" applyAlignment="1">
      <alignment horizontal="center" vertical="center"/>
    </xf>
    <xf numFmtId="49" fontId="34" fillId="26" borderId="13" xfId="0" applyNumberFormat="1" applyFont="1" applyFill="1" applyBorder="1" applyAlignment="1">
      <alignment horizontal="center" vertical="center"/>
    </xf>
    <xf numFmtId="0" fontId="34" fillId="26" borderId="13" xfId="0" applyFont="1" applyFill="1" applyBorder="1" applyAlignment="1">
      <alignment horizontal="center" vertical="center"/>
    </xf>
    <xf numFmtId="0" fontId="34" fillId="26" borderId="13" xfId="0" applyFont="1" applyFill="1" applyBorder="1" applyAlignment="1">
      <alignment horizontal="justify" vertical="center" wrapText="1"/>
    </xf>
    <xf numFmtId="4" fontId="34" fillId="26" borderId="13" xfId="0" applyNumberFormat="1" applyFont="1" applyFill="1" applyBorder="1" applyAlignment="1">
      <alignment horizontal="center" vertical="center"/>
    </xf>
    <xf numFmtId="4" fontId="39" fillId="26" borderId="13" xfId="1" applyNumberFormat="1" applyFont="1" applyFill="1" applyBorder="1" applyAlignment="1">
      <alignment horizontal="center" vertical="center"/>
    </xf>
    <xf numFmtId="4" fontId="34" fillId="26" borderId="13" xfId="1" applyNumberFormat="1" applyFont="1" applyFill="1" applyBorder="1" applyAlignment="1">
      <alignment horizontal="center" vertical="center"/>
    </xf>
    <xf numFmtId="4" fontId="39" fillId="0" borderId="13" xfId="72" applyNumberFormat="1" applyFont="1" applyFill="1" applyBorder="1" applyAlignment="1">
      <alignment horizontal="right" vertical="center"/>
    </xf>
    <xf numFmtId="4" fontId="39" fillId="0" borderId="0" xfId="0" applyNumberFormat="1" applyFont="1" applyFill="1" applyAlignment="1">
      <alignment horizontal="center" vertical="center"/>
    </xf>
    <xf numFmtId="4" fontId="34" fillId="0" borderId="0" xfId="0" applyNumberFormat="1" applyFont="1" applyFill="1" applyAlignment="1">
      <alignment horizontal="center" vertical="center"/>
    </xf>
    <xf numFmtId="43" fontId="39" fillId="0" borderId="13" xfId="72" applyFont="1" applyFill="1" applyBorder="1" applyAlignment="1">
      <alignment horizontal="center" vertical="center"/>
    </xf>
    <xf numFmtId="164" fontId="34" fillId="24" borderId="0" xfId="1" applyFont="1" applyFill="1" applyBorder="1" applyAlignment="1">
      <alignment horizontal="right" vertical="center"/>
    </xf>
    <xf numFmtId="10" fontId="34" fillId="24" borderId="0" xfId="83" applyNumberFormat="1" applyFont="1" applyFill="1" applyBorder="1" applyAlignment="1">
      <alignment horizontal="left" vertical="center"/>
    </xf>
    <xf numFmtId="4" fontId="35" fillId="24" borderId="2" xfId="0" applyNumberFormat="1" applyFont="1" applyFill="1" applyBorder="1" applyAlignment="1">
      <alignment horizontal="center" vertical="center"/>
    </xf>
    <xf numFmtId="164" fontId="34" fillId="24" borderId="2" xfId="1" applyFont="1" applyFill="1" applyBorder="1" applyAlignment="1">
      <alignment horizontal="center" vertical="center"/>
    </xf>
    <xf numFmtId="164" fontId="34" fillId="24" borderId="3" xfId="1" applyFont="1" applyFill="1" applyBorder="1" applyAlignment="1">
      <alignment horizontal="center" vertical="center"/>
    </xf>
    <xf numFmtId="0" fontId="34" fillId="24" borderId="4" xfId="0" applyFont="1" applyFill="1" applyBorder="1" applyAlignment="1">
      <alignment vertical="center"/>
    </xf>
    <xf numFmtId="0" fontId="34" fillId="24" borderId="0" xfId="0" applyFont="1" applyFill="1" applyBorder="1" applyAlignment="1">
      <alignment vertical="center"/>
    </xf>
    <xf numFmtId="164" fontId="34" fillId="24" borderId="0" xfId="1" applyFont="1" applyFill="1" applyBorder="1" applyAlignment="1">
      <alignment horizontal="left" vertical="center"/>
    </xf>
    <xf numFmtId="164" fontId="34" fillId="24" borderId="7" xfId="1" applyFont="1" applyFill="1" applyBorder="1" applyAlignment="1">
      <alignment horizontal="left" vertical="top"/>
    </xf>
    <xf numFmtId="4" fontId="36" fillId="0" borderId="13" xfId="1" applyNumberFormat="1" applyFont="1" applyFill="1" applyBorder="1" applyAlignment="1">
      <alignment horizontal="right" vertical="center"/>
    </xf>
    <xf numFmtId="0" fontId="34" fillId="26" borderId="13" xfId="0" applyFont="1" applyFill="1" applyBorder="1" applyAlignment="1">
      <alignment horizontal="center" vertical="center"/>
    </xf>
    <xf numFmtId="0" fontId="4" fillId="24" borderId="4" xfId="4" applyFont="1" applyFill="1" applyBorder="1" applyAlignment="1">
      <alignment vertical="top" wrapText="1"/>
    </xf>
    <xf numFmtId="3" fontId="4" fillId="24" borderId="0" xfId="4" applyNumberFormat="1" applyFont="1" applyFill="1" applyBorder="1" applyAlignment="1">
      <alignment horizontal="center" vertical="top"/>
    </xf>
    <xf numFmtId="2" fontId="4" fillId="24" borderId="0" xfId="5" applyNumberFormat="1" applyFont="1" applyFill="1" applyBorder="1" applyAlignment="1">
      <alignment horizontal="center" vertical="top"/>
    </xf>
    <xf numFmtId="2" fontId="4" fillId="24" borderId="0" xfId="4" applyNumberFormat="1" applyFont="1" applyFill="1" applyBorder="1" applyAlignment="1">
      <alignment horizontal="center" vertical="top"/>
    </xf>
    <xf numFmtId="2" fontId="4" fillId="24" borderId="0" xfId="5" applyNumberFormat="1" applyFont="1" applyFill="1" applyBorder="1" applyAlignment="1">
      <alignment vertical="top"/>
    </xf>
    <xf numFmtId="4" fontId="4" fillId="24" borderId="0" xfId="4" applyNumberFormat="1" applyFont="1" applyFill="1" applyBorder="1" applyAlignment="1">
      <alignment horizontal="center" vertical="top"/>
    </xf>
    <xf numFmtId="4" fontId="4" fillId="24" borderId="0" xfId="1" applyNumberFormat="1" applyFont="1" applyFill="1" applyBorder="1" applyAlignment="1">
      <alignment horizontal="center" vertical="top"/>
    </xf>
    <xf numFmtId="4" fontId="4" fillId="24" borderId="0" xfId="1" applyNumberFormat="1" applyFont="1" applyFill="1" applyBorder="1" applyAlignment="1">
      <alignment horizontal="center" vertical="top" wrapText="1"/>
    </xf>
    <xf numFmtId="4" fontId="4" fillId="24" borderId="5" xfId="1" applyNumberFormat="1" applyFont="1" applyFill="1" applyBorder="1" applyAlignment="1">
      <alignment horizontal="center" vertical="top"/>
    </xf>
    <xf numFmtId="0" fontId="5" fillId="24" borderId="10" xfId="4" applyFont="1" applyFill="1" applyBorder="1" applyAlignment="1">
      <alignment vertical="top" wrapText="1"/>
    </xf>
    <xf numFmtId="3" fontId="5" fillId="24" borderId="11" xfId="4" applyNumberFormat="1" applyFont="1" applyFill="1" applyBorder="1" applyAlignment="1">
      <alignment horizontal="center" vertical="top"/>
    </xf>
    <xf numFmtId="2" fontId="5" fillId="24" borderId="11" xfId="5" applyNumberFormat="1" applyFont="1" applyFill="1" applyBorder="1" applyAlignment="1">
      <alignment horizontal="center" vertical="top"/>
    </xf>
    <xf numFmtId="2" fontId="5" fillId="24" borderId="11" xfId="4" applyNumberFormat="1" applyFont="1" applyFill="1" applyBorder="1" applyAlignment="1">
      <alignment horizontal="center" vertical="top"/>
    </xf>
    <xf numFmtId="2" fontId="5" fillId="24" borderId="11" xfId="5" applyNumberFormat="1" applyFont="1" applyFill="1" applyBorder="1" applyAlignment="1">
      <alignment vertical="top"/>
    </xf>
    <xf numFmtId="4" fontId="4" fillId="24" borderId="11" xfId="4" applyNumberFormat="1" applyFont="1" applyFill="1" applyBorder="1" applyAlignment="1">
      <alignment horizontal="center" vertical="top"/>
    </xf>
    <xf numFmtId="4" fontId="28" fillId="24" borderId="11" xfId="1" applyNumberFormat="1" applyFont="1" applyFill="1" applyBorder="1" applyAlignment="1">
      <alignment horizontal="center" vertical="top" wrapText="1"/>
    </xf>
    <xf numFmtId="4" fontId="5" fillId="24" borderId="11" xfId="4" applyNumberFormat="1" applyFont="1" applyFill="1" applyBorder="1" applyAlignment="1">
      <alignment horizontal="center" vertical="top"/>
    </xf>
    <xf numFmtId="4" fontId="5" fillId="24" borderId="14" xfId="1" applyNumberFormat="1" applyFont="1" applyFill="1" applyBorder="1" applyAlignment="1">
      <alignment horizontal="center" vertical="top"/>
    </xf>
    <xf numFmtId="169" fontId="4" fillId="24" borderId="0" xfId="1" applyNumberFormat="1" applyFont="1" applyFill="1" applyBorder="1" applyAlignment="1">
      <alignment horizontal="center" vertical="top"/>
    </xf>
    <xf numFmtId="0" fontId="5" fillId="24" borderId="0" xfId="4" applyFont="1" applyFill="1" applyBorder="1" applyAlignment="1">
      <alignment horizontal="left" vertical="top" wrapText="1"/>
    </xf>
    <xf numFmtId="0" fontId="5" fillId="24" borderId="5" xfId="4" applyFont="1" applyFill="1" applyBorder="1" applyAlignment="1">
      <alignment horizontal="left" vertical="top" wrapText="1"/>
    </xf>
    <xf numFmtId="165" fontId="36" fillId="24" borderId="7" xfId="1" applyNumberFormat="1" applyFont="1" applyFill="1" applyBorder="1" applyAlignment="1">
      <alignment horizontal="left" vertical="center"/>
    </xf>
    <xf numFmtId="3" fontId="4" fillId="0" borderId="0" xfId="4" applyNumberFormat="1" applyFont="1" applyFill="1" applyBorder="1" applyAlignment="1">
      <alignment horizontal="center" vertical="top"/>
    </xf>
    <xf numFmtId="4" fontId="39" fillId="24" borderId="0" xfId="0" applyNumberFormat="1" applyFont="1" applyFill="1" applyBorder="1" applyAlignment="1">
      <alignment horizontal="center" vertical="center" wrapText="1"/>
    </xf>
    <xf numFmtId="3" fontId="25" fillId="24" borderId="0" xfId="4" applyNumberFormat="1" applyFont="1" applyFill="1" applyBorder="1" applyAlignment="1">
      <alignment horizontal="center" vertical="top"/>
    </xf>
    <xf numFmtId="2" fontId="25" fillId="24" borderId="0" xfId="5" applyNumberFormat="1" applyFont="1" applyFill="1" applyBorder="1" applyAlignment="1">
      <alignment horizontal="center" vertical="top"/>
    </xf>
    <xf numFmtId="2" fontId="25" fillId="24" borderId="0" xfId="4" applyNumberFormat="1" applyFont="1" applyFill="1" applyBorder="1" applyAlignment="1">
      <alignment horizontal="center" vertical="top"/>
    </xf>
    <xf numFmtId="2" fontId="25" fillId="24" borderId="0" xfId="5" applyNumberFormat="1" applyFont="1" applyFill="1" applyBorder="1" applyAlignment="1">
      <alignment vertical="top"/>
    </xf>
    <xf numFmtId="4" fontId="25" fillId="24" borderId="0" xfId="4" applyNumberFormat="1" applyFont="1" applyFill="1" applyBorder="1" applyAlignment="1">
      <alignment horizontal="center" vertical="top"/>
    </xf>
    <xf numFmtId="4" fontId="25" fillId="24" borderId="0" xfId="1" applyNumberFormat="1" applyFont="1" applyFill="1" applyBorder="1" applyAlignment="1">
      <alignment horizontal="center" vertical="top"/>
    </xf>
    <xf numFmtId="4" fontId="25" fillId="24" borderId="5" xfId="1" applyNumberFormat="1" applyFont="1" applyFill="1" applyBorder="1" applyAlignment="1">
      <alignment horizontal="center" vertical="top"/>
    </xf>
    <xf numFmtId="4" fontId="25" fillId="24" borderId="5" xfId="4" applyNumberFormat="1" applyFont="1" applyFill="1" applyBorder="1" applyAlignment="1">
      <alignment horizontal="center" vertical="top"/>
    </xf>
    <xf numFmtId="3" fontId="25" fillId="24" borderId="4" xfId="4" applyNumberFormat="1" applyFont="1" applyFill="1" applyBorder="1" applyAlignment="1">
      <alignment horizontal="right" vertical="top"/>
    </xf>
    <xf numFmtId="0" fontId="25" fillId="24" borderId="4" xfId="4" applyFont="1" applyFill="1" applyBorder="1" applyAlignment="1">
      <alignment vertical="top" wrapText="1"/>
    </xf>
    <xf numFmtId="9" fontId="4" fillId="24" borderId="0" xfId="1" applyNumberFormat="1" applyFont="1" applyFill="1" applyBorder="1" applyAlignment="1">
      <alignment horizontal="center" vertical="top"/>
    </xf>
    <xf numFmtId="0" fontId="5" fillId="24" borderId="4" xfId="4" applyFont="1" applyFill="1" applyBorder="1" applyAlignment="1">
      <alignment vertical="top" wrapText="1"/>
    </xf>
    <xf numFmtId="3" fontId="5" fillId="24" borderId="0" xfId="4" applyNumberFormat="1" applyFont="1" applyFill="1" applyBorder="1" applyAlignment="1">
      <alignment horizontal="center" vertical="top"/>
    </xf>
    <xf numFmtId="2" fontId="5" fillId="24" borderId="0" xfId="5" applyNumberFormat="1" applyFont="1" applyFill="1" applyBorder="1" applyAlignment="1">
      <alignment horizontal="center" vertical="top"/>
    </xf>
    <xf numFmtId="2" fontId="5" fillId="24" borderId="0" xfId="4" applyNumberFormat="1" applyFont="1" applyFill="1" applyBorder="1" applyAlignment="1">
      <alignment horizontal="center" vertical="top"/>
    </xf>
    <xf numFmtId="2" fontId="5" fillId="24" borderId="0" xfId="5" applyNumberFormat="1" applyFont="1" applyFill="1" applyBorder="1" applyAlignment="1">
      <alignment vertical="top"/>
    </xf>
    <xf numFmtId="4" fontId="5" fillId="24" borderId="0" xfId="4" applyNumberFormat="1" applyFont="1" applyFill="1" applyBorder="1" applyAlignment="1">
      <alignment horizontal="center" vertical="top"/>
    </xf>
    <xf numFmtId="4" fontId="5" fillId="24" borderId="5" xfId="1" applyNumberFormat="1" applyFont="1" applyFill="1" applyBorder="1" applyAlignment="1">
      <alignment horizontal="center" vertical="top"/>
    </xf>
    <xf numFmtId="0" fontId="43" fillId="24" borderId="4" xfId="4" applyFont="1" applyFill="1" applyBorder="1" applyAlignment="1">
      <alignment vertical="top" wrapText="1"/>
    </xf>
    <xf numFmtId="0" fontId="4" fillId="24" borderId="0" xfId="4" applyFont="1" applyFill="1" applyBorder="1" applyAlignment="1">
      <alignment horizontal="center" vertical="top" wrapText="1"/>
    </xf>
    <xf numFmtId="4" fontId="25" fillId="24" borderId="0" xfId="1" applyNumberFormat="1" applyFont="1" applyFill="1" applyBorder="1" applyAlignment="1">
      <alignment horizontal="center" vertical="top" wrapText="1"/>
    </xf>
    <xf numFmtId="4" fontId="44" fillId="24" borderId="0" xfId="1" applyNumberFormat="1" applyFont="1" applyFill="1" applyBorder="1" applyAlignment="1">
      <alignment horizontal="center" vertical="center" wrapText="1"/>
    </xf>
    <xf numFmtId="0" fontId="34" fillId="26" borderId="13" xfId="0" applyFont="1" applyFill="1" applyBorder="1" applyAlignment="1">
      <alignment horizontal="center" vertical="center"/>
    </xf>
    <xf numFmtId="49" fontId="32" fillId="27" borderId="1" xfId="4" applyNumberFormat="1" applyFont="1" applyFill="1" applyBorder="1" applyAlignment="1">
      <alignment horizontal="right" vertical="top"/>
    </xf>
    <xf numFmtId="49" fontId="32" fillId="27" borderId="4" xfId="4" applyNumberFormat="1" applyFont="1" applyFill="1" applyBorder="1" applyAlignment="1">
      <alignment horizontal="right" vertical="top"/>
    </xf>
    <xf numFmtId="3" fontId="32" fillId="24" borderId="4" xfId="4" applyNumberFormat="1" applyFont="1" applyFill="1" applyBorder="1" applyAlignment="1">
      <alignment horizontal="right" vertical="top"/>
    </xf>
    <xf numFmtId="3" fontId="5" fillId="24" borderId="4" xfId="4" applyNumberFormat="1" applyFont="1" applyFill="1" applyBorder="1" applyAlignment="1">
      <alignment horizontal="right" vertical="top"/>
    </xf>
    <xf numFmtId="3" fontId="5" fillId="24" borderId="9" xfId="4" applyNumberFormat="1" applyFont="1" applyFill="1" applyBorder="1" applyAlignment="1">
      <alignment horizontal="right" vertical="top"/>
    </xf>
    <xf numFmtId="4" fontId="29" fillId="24" borderId="4" xfId="4" applyNumberFormat="1" applyFont="1" applyFill="1" applyBorder="1" applyAlignment="1">
      <alignment horizontal="center" vertical="center"/>
    </xf>
    <xf numFmtId="3" fontId="5" fillId="24" borderId="23" xfId="4" applyNumberFormat="1" applyFont="1" applyFill="1" applyBorder="1" applyAlignment="1">
      <alignment horizontal="right" vertical="top"/>
    </xf>
    <xf numFmtId="4" fontId="4" fillId="24" borderId="4" xfId="4" applyNumberFormat="1" applyFont="1" applyFill="1" applyBorder="1" applyAlignment="1">
      <alignment horizontal="center" vertical="center"/>
    </xf>
    <xf numFmtId="4" fontId="29" fillId="24" borderId="6" xfId="4" applyNumberFormat="1" applyFont="1" applyFill="1" applyBorder="1" applyAlignment="1">
      <alignment horizontal="center" vertical="center"/>
    </xf>
    <xf numFmtId="3" fontId="5" fillId="24" borderId="12" xfId="4" applyNumberFormat="1" applyFont="1" applyFill="1" applyBorder="1" applyAlignment="1">
      <alignment horizontal="right" vertical="top"/>
    </xf>
    <xf numFmtId="49" fontId="32" fillId="27" borderId="10" xfId="4" applyNumberFormat="1" applyFont="1" applyFill="1" applyBorder="1" applyAlignment="1">
      <alignment horizontal="right" vertical="top"/>
    </xf>
    <xf numFmtId="49" fontId="32" fillId="27" borderId="13" xfId="4" applyNumberFormat="1" applyFont="1" applyFill="1" applyBorder="1" applyAlignment="1">
      <alignment horizontal="right" vertical="top"/>
    </xf>
    <xf numFmtId="3" fontId="5" fillId="24" borderId="13" xfId="4" applyNumberFormat="1" applyFont="1" applyFill="1" applyBorder="1" applyAlignment="1">
      <alignment horizontal="right" vertical="top"/>
    </xf>
    <xf numFmtId="4" fontId="4" fillId="0" borderId="14" xfId="4" applyNumberFormat="1" applyFont="1" applyFill="1" applyBorder="1" applyAlignment="1">
      <alignment horizontal="center" vertical="top"/>
    </xf>
    <xf numFmtId="0" fontId="32" fillId="27" borderId="10" xfId="4" applyFont="1" applyFill="1" applyBorder="1" applyAlignment="1">
      <alignment vertical="top" wrapText="1"/>
    </xf>
    <xf numFmtId="3" fontId="32" fillId="27" borderId="11" xfId="4" applyNumberFormat="1" applyFont="1" applyFill="1" applyBorder="1" applyAlignment="1">
      <alignment horizontal="center" vertical="top"/>
    </xf>
    <xf numFmtId="2" fontId="32" fillId="27" borderId="11" xfId="5" applyNumberFormat="1" applyFont="1" applyFill="1" applyBorder="1" applyAlignment="1">
      <alignment horizontal="center" vertical="top"/>
    </xf>
    <xf numFmtId="2" fontId="32" fillId="27" borderId="11" xfId="4" applyNumberFormat="1" applyFont="1" applyFill="1" applyBorder="1" applyAlignment="1">
      <alignment horizontal="center" vertical="top"/>
    </xf>
    <xf numFmtId="2" fontId="32" fillId="27" borderId="11" xfId="5" applyNumberFormat="1" applyFont="1" applyFill="1" applyBorder="1" applyAlignment="1">
      <alignment vertical="top"/>
    </xf>
    <xf numFmtId="4" fontId="25" fillId="27" borderId="11" xfId="4" applyNumberFormat="1" applyFont="1" applyFill="1" applyBorder="1" applyAlignment="1">
      <alignment horizontal="center" vertical="top"/>
    </xf>
    <xf numFmtId="4" fontId="25" fillId="27" borderId="11" xfId="1" applyNumberFormat="1" applyFont="1" applyFill="1" applyBorder="1" applyAlignment="1">
      <alignment horizontal="center" vertical="top"/>
    </xf>
    <xf numFmtId="4" fontId="32" fillId="27" borderId="11" xfId="1" applyNumberFormat="1" applyFont="1" applyFill="1" applyBorder="1" applyAlignment="1">
      <alignment horizontal="center" vertical="top" wrapText="1"/>
    </xf>
    <xf numFmtId="4" fontId="32" fillId="27" borderId="11" xfId="1" applyNumberFormat="1" applyFont="1" applyFill="1" applyBorder="1" applyAlignment="1">
      <alignment horizontal="center" vertical="top"/>
    </xf>
    <xf numFmtId="4" fontId="32" fillId="27" borderId="14" xfId="1" applyNumberFormat="1" applyFont="1" applyFill="1" applyBorder="1" applyAlignment="1">
      <alignment horizontal="center" vertical="top"/>
    </xf>
    <xf numFmtId="4" fontId="32" fillId="27" borderId="14" xfId="4" applyNumberFormat="1" applyFont="1" applyFill="1" applyBorder="1" applyAlignment="1">
      <alignment horizontal="center" vertical="top"/>
    </xf>
    <xf numFmtId="0" fontId="4" fillId="0" borderId="0" xfId="4" applyFont="1" applyFill="1" applyBorder="1" applyAlignment="1">
      <alignment vertical="top" wrapText="1"/>
    </xf>
    <xf numFmtId="0" fontId="4" fillId="24" borderId="0" xfId="4" applyFont="1" applyFill="1" applyBorder="1" applyAlignment="1">
      <alignment vertical="top" wrapText="1"/>
    </xf>
    <xf numFmtId="0" fontId="5" fillId="0" borderId="11" xfId="4" applyFont="1" applyFill="1" applyBorder="1" applyAlignment="1">
      <alignment vertical="top" wrapText="1"/>
    </xf>
    <xf numFmtId="4" fontId="29" fillId="24" borderId="1" xfId="4" applyNumberFormat="1" applyFont="1" applyFill="1" applyBorder="1" applyAlignment="1">
      <alignment horizontal="center" vertical="center"/>
    </xf>
    <xf numFmtId="3" fontId="5" fillId="24" borderId="0" xfId="4" applyNumberFormat="1" applyFont="1" applyFill="1" applyBorder="1" applyAlignment="1">
      <alignment horizontal="right" vertical="top"/>
    </xf>
    <xf numFmtId="4" fontId="4" fillId="24" borderId="0" xfId="0" applyNumberFormat="1" applyFont="1" applyFill="1" applyBorder="1" applyAlignment="1">
      <alignment horizontal="center" vertical="center"/>
    </xf>
    <xf numFmtId="3" fontId="5" fillId="24" borderId="10" xfId="4" applyNumberFormat="1" applyFont="1" applyFill="1" applyBorder="1" applyAlignment="1">
      <alignment horizontal="right" vertical="top"/>
    </xf>
    <xf numFmtId="4" fontId="25" fillId="24" borderId="14" xfId="4" applyNumberFormat="1" applyFont="1" applyFill="1" applyBorder="1" applyAlignment="1">
      <alignment horizontal="center" vertical="top"/>
    </xf>
    <xf numFmtId="4" fontId="28" fillId="0" borderId="14" xfId="4" applyNumberFormat="1" applyFont="1" applyFill="1" applyBorder="1" applyAlignment="1">
      <alignment horizontal="center" vertical="top"/>
    </xf>
    <xf numFmtId="3" fontId="32" fillId="24" borderId="10" xfId="4" applyNumberFormat="1" applyFont="1" applyFill="1" applyBorder="1" applyAlignment="1">
      <alignment horizontal="right" vertical="top"/>
    </xf>
    <xf numFmtId="4" fontId="25" fillId="24" borderId="11" xfId="1" applyNumberFormat="1" applyFont="1" applyFill="1" applyBorder="1" applyAlignment="1">
      <alignment horizontal="center" vertical="top"/>
    </xf>
    <xf numFmtId="4" fontId="25" fillId="24" borderId="14" xfId="1" applyNumberFormat="1" applyFont="1" applyFill="1" applyBorder="1" applyAlignment="1">
      <alignment horizontal="center" vertical="top"/>
    </xf>
    <xf numFmtId="3" fontId="5" fillId="0" borderId="10" xfId="4" applyNumberFormat="1" applyFont="1" applyFill="1" applyBorder="1" applyAlignment="1">
      <alignment horizontal="right" vertical="top"/>
    </xf>
    <xf numFmtId="4" fontId="26" fillId="27" borderId="4" xfId="4" applyNumberFormat="1" applyFont="1" applyFill="1" applyBorder="1" applyAlignment="1">
      <alignment horizontal="center" vertical="center"/>
    </xf>
    <xf numFmtId="4" fontId="4" fillId="0" borderId="4" xfId="4" applyNumberFormat="1" applyFont="1" applyFill="1" applyBorder="1" applyAlignment="1">
      <alignment horizontal="center" vertical="center"/>
    </xf>
    <xf numFmtId="4" fontId="4" fillId="27" borderId="4" xfId="4" applyNumberFormat="1" applyFont="1" applyFill="1" applyBorder="1" applyAlignment="1">
      <alignment horizontal="center" vertical="center"/>
    </xf>
    <xf numFmtId="4" fontId="5" fillId="24" borderId="4" xfId="4" applyNumberFormat="1" applyFont="1" applyFill="1" applyBorder="1" applyAlignment="1">
      <alignment horizontal="center" vertical="center"/>
    </xf>
    <xf numFmtId="49" fontId="4" fillId="0" borderId="10" xfId="4" applyNumberFormat="1" applyFont="1" applyFill="1" applyBorder="1" applyAlignment="1">
      <alignment horizontal="center" vertical="center"/>
    </xf>
    <xf numFmtId="49" fontId="46" fillId="24" borderId="6" xfId="4" applyNumberFormat="1" applyFont="1" applyFill="1" applyBorder="1" applyAlignment="1">
      <alignment horizontal="center" vertical="center"/>
    </xf>
    <xf numFmtId="49" fontId="46" fillId="24" borderId="13" xfId="4" applyNumberFormat="1" applyFont="1" applyFill="1" applyBorder="1" applyAlignment="1">
      <alignment horizontal="center" vertical="center"/>
    </xf>
    <xf numFmtId="0" fontId="39" fillId="24" borderId="13" xfId="0" applyFont="1" applyFill="1" applyBorder="1" applyAlignment="1">
      <alignment horizontal="justify" vertical="center" wrapText="1"/>
    </xf>
    <xf numFmtId="49" fontId="39" fillId="0" borderId="13" xfId="0" applyNumberFormat="1" applyFont="1" applyFill="1" applyBorder="1" applyAlignment="1">
      <alignment horizontal="center" vertical="center"/>
    </xf>
    <xf numFmtId="49" fontId="4" fillId="24" borderId="10" xfId="4" applyNumberFormat="1" applyFont="1" applyFill="1" applyBorder="1" applyAlignment="1">
      <alignment horizontal="center" vertical="center"/>
    </xf>
    <xf numFmtId="4" fontId="34" fillId="24" borderId="0" xfId="0" applyNumberFormat="1" applyFont="1" applyFill="1" applyBorder="1" applyAlignment="1">
      <alignment horizontal="center" vertical="center" wrapText="1"/>
    </xf>
    <xf numFmtId="49" fontId="39" fillId="24" borderId="13" xfId="0" applyNumberFormat="1" applyFont="1" applyFill="1" applyBorder="1" applyAlignment="1">
      <alignment horizontal="center" vertical="center"/>
    </xf>
    <xf numFmtId="0" fontId="39" fillId="24" borderId="13" xfId="0" applyFont="1" applyFill="1" applyBorder="1" applyAlignment="1">
      <alignment horizontal="center" vertical="center"/>
    </xf>
    <xf numFmtId="4" fontId="39" fillId="0" borderId="13" xfId="72" applyNumberFormat="1" applyFont="1" applyFill="1" applyBorder="1" applyAlignment="1">
      <alignment horizontal="right" vertical="center" wrapText="1"/>
    </xf>
    <xf numFmtId="4" fontId="39" fillId="24" borderId="13" xfId="1" applyNumberFormat="1" applyFont="1" applyFill="1" applyBorder="1" applyAlignment="1">
      <alignment horizontal="right" vertical="center"/>
    </xf>
    <xf numFmtId="4" fontId="39" fillId="24" borderId="13" xfId="72" applyNumberFormat="1" applyFont="1" applyFill="1" applyBorder="1" applyAlignment="1">
      <alignment horizontal="right" vertical="center"/>
    </xf>
    <xf numFmtId="49" fontId="34" fillId="24" borderId="0" xfId="1" applyNumberFormat="1" applyFont="1" applyFill="1" applyBorder="1" applyAlignment="1">
      <alignment horizontal="left" vertical="center"/>
    </xf>
    <xf numFmtId="10" fontId="34" fillId="24" borderId="0" xfId="83" applyNumberFormat="1" applyFont="1" applyFill="1" applyBorder="1" applyAlignment="1">
      <alignment horizontal="right" vertical="center"/>
    </xf>
    <xf numFmtId="0" fontId="47" fillId="0" borderId="0" xfId="0" applyFont="1"/>
    <xf numFmtId="0" fontId="47" fillId="0" borderId="0" xfId="0" applyFont="1" applyAlignment="1">
      <alignment horizontal="left"/>
    </xf>
    <xf numFmtId="0" fontId="48" fillId="26" borderId="13" xfId="0" applyFont="1" applyFill="1" applyBorder="1"/>
    <xf numFmtId="0" fontId="48" fillId="26" borderId="13" xfId="0" applyFont="1" applyFill="1" applyBorder="1" applyAlignment="1">
      <alignment horizontal="center"/>
    </xf>
    <xf numFmtId="0" fontId="48" fillId="0" borderId="0" xfId="0" applyFont="1" applyAlignment="1">
      <alignment horizontal="right"/>
    </xf>
    <xf numFmtId="0" fontId="47" fillId="0" borderId="13" xfId="0" applyFont="1" applyBorder="1"/>
    <xf numFmtId="164" fontId="47" fillId="0" borderId="13" xfId="1" applyFont="1" applyBorder="1" applyAlignment="1">
      <alignment horizontal="right"/>
    </xf>
    <xf numFmtId="0" fontId="47" fillId="0" borderId="13" xfId="0" applyFont="1" applyBorder="1" applyAlignment="1">
      <alignment horizontal="center"/>
    </xf>
    <xf numFmtId="164" fontId="47" fillId="0" borderId="13" xfId="1" applyFont="1" applyBorder="1"/>
    <xf numFmtId="0" fontId="47" fillId="0" borderId="13" xfId="0" applyFont="1" applyBorder="1" applyAlignment="1">
      <alignment vertical="center" wrapText="1"/>
    </xf>
    <xf numFmtId="0" fontId="48" fillId="26" borderId="13" xfId="0" applyFont="1" applyFill="1" applyBorder="1" applyAlignment="1">
      <alignment horizontal="left"/>
    </xf>
    <xf numFmtId="0" fontId="48" fillId="26" borderId="14" xfId="0" applyFont="1" applyFill="1" applyBorder="1" applyAlignment="1">
      <alignment horizontal="center"/>
    </xf>
    <xf numFmtId="164" fontId="47" fillId="0" borderId="14" xfId="1" applyFont="1" applyBorder="1" applyAlignment="1">
      <alignment horizontal="center"/>
    </xf>
    <xf numFmtId="164" fontId="47" fillId="0" borderId="13" xfId="1" applyFont="1" applyBorder="1" applyAlignment="1">
      <alignment horizontal="center"/>
    </xf>
    <xf numFmtId="171" fontId="47" fillId="0" borderId="13" xfId="1" applyNumberFormat="1" applyFont="1" applyBorder="1" applyAlignment="1">
      <alignment horizontal="center"/>
    </xf>
    <xf numFmtId="0" fontId="48" fillId="26" borderId="13" xfId="0" applyFont="1" applyFill="1" applyBorder="1" applyAlignment="1">
      <alignment wrapText="1"/>
    </xf>
    <xf numFmtId="0" fontId="47" fillId="0" borderId="13" xfId="0" applyFont="1" applyBorder="1" applyAlignment="1">
      <alignment wrapText="1"/>
    </xf>
    <xf numFmtId="0" fontId="47" fillId="0" borderId="0" xfId="0" applyFont="1" applyAlignment="1">
      <alignment wrapText="1"/>
    </xf>
    <xf numFmtId="0" fontId="47" fillId="24" borderId="13" xfId="0" applyFont="1" applyFill="1" applyBorder="1" applyAlignment="1">
      <alignment horizontal="right"/>
    </xf>
    <xf numFmtId="2" fontId="47" fillId="24" borderId="13" xfId="0" applyNumberFormat="1" applyFont="1" applyFill="1" applyBorder="1" applyAlignment="1">
      <alignment horizontal="right"/>
    </xf>
    <xf numFmtId="0" fontId="47" fillId="0" borderId="13" xfId="0" applyFont="1" applyBorder="1" applyAlignment="1">
      <alignment horizontal="left" wrapText="1"/>
    </xf>
    <xf numFmtId="0" fontId="39" fillId="24" borderId="13" xfId="0" applyFont="1" applyFill="1" applyBorder="1" applyAlignment="1">
      <alignment horizontal="justify" vertical="top" wrapText="1"/>
    </xf>
    <xf numFmtId="4" fontId="39" fillId="24" borderId="13" xfId="0" applyNumberFormat="1" applyFont="1" applyFill="1" applyBorder="1" applyAlignment="1">
      <alignment horizontal="right" vertical="center"/>
    </xf>
    <xf numFmtId="0" fontId="49" fillId="0" borderId="13" xfId="0" applyFont="1" applyFill="1" applyBorder="1" applyAlignment="1">
      <alignment horizontal="center" vertical="center"/>
    </xf>
    <xf numFmtId="4" fontId="5" fillId="24" borderId="14" xfId="4" applyNumberFormat="1" applyFont="1" applyFill="1" applyBorder="1" applyAlignment="1">
      <alignment horizontal="center" vertical="top"/>
    </xf>
    <xf numFmtId="4" fontId="28" fillId="24" borderId="5" xfId="4" applyNumberFormat="1" applyFont="1" applyFill="1" applyBorder="1" applyAlignment="1">
      <alignment horizontal="center" vertical="top"/>
    </xf>
    <xf numFmtId="4" fontId="29" fillId="24" borderId="5" xfId="4" applyNumberFormat="1" applyFont="1" applyFill="1" applyBorder="1" applyAlignment="1">
      <alignment horizontal="center" vertical="top"/>
    </xf>
    <xf numFmtId="4" fontId="5" fillId="24" borderId="5" xfId="4" applyNumberFormat="1" applyFont="1" applyFill="1" applyBorder="1" applyAlignment="1">
      <alignment horizontal="center" vertical="top"/>
    </xf>
    <xf numFmtId="4" fontId="4" fillId="24" borderId="5" xfId="4" applyNumberFormat="1" applyFont="1" applyFill="1" applyBorder="1" applyAlignment="1">
      <alignment horizontal="center" vertical="top"/>
    </xf>
    <xf numFmtId="4" fontId="5" fillId="24" borderId="13" xfId="0" applyNumberFormat="1" applyFont="1" applyFill="1" applyBorder="1" applyAlignment="1">
      <alignment horizontal="right" vertical="center"/>
    </xf>
    <xf numFmtId="4" fontId="5" fillId="24" borderId="23" xfId="0" applyNumberFormat="1" applyFont="1" applyFill="1" applyBorder="1" applyAlignment="1">
      <alignment horizontal="right" vertical="center"/>
    </xf>
    <xf numFmtId="4" fontId="5" fillId="24" borderId="23" xfId="0" applyNumberFormat="1" applyFont="1" applyFill="1" applyBorder="1" applyAlignment="1">
      <alignment vertical="center"/>
    </xf>
    <xf numFmtId="4" fontId="5" fillId="24" borderId="12" xfId="0" applyNumberFormat="1" applyFont="1" applyFill="1" applyBorder="1" applyAlignment="1">
      <alignment vertical="center"/>
    </xf>
    <xf numFmtId="4" fontId="43" fillId="24" borderId="0" xfId="1" applyNumberFormat="1" applyFont="1" applyFill="1" applyBorder="1" applyAlignment="1">
      <alignment horizontal="center" vertical="top"/>
    </xf>
    <xf numFmtId="4" fontId="4" fillId="24" borderId="9" xfId="0" applyNumberFormat="1" applyFont="1" applyFill="1" applyBorder="1" applyAlignment="1">
      <alignment horizontal="center" vertical="center"/>
    </xf>
    <xf numFmtId="4" fontId="4" fillId="24" borderId="23" xfId="0" applyNumberFormat="1" applyFont="1" applyFill="1" applyBorder="1" applyAlignment="1">
      <alignment horizontal="center" vertical="center"/>
    </xf>
    <xf numFmtId="4" fontId="4" fillId="0" borderId="23" xfId="0" applyNumberFormat="1" applyFont="1" applyFill="1" applyBorder="1" applyAlignment="1">
      <alignment horizontal="center" vertical="center"/>
    </xf>
    <xf numFmtId="4" fontId="4" fillId="0" borderId="12" xfId="0" applyNumberFormat="1" applyFont="1" applyFill="1" applyBorder="1" applyAlignment="1">
      <alignment horizontal="center" vertical="center"/>
    </xf>
    <xf numFmtId="4" fontId="4" fillId="0" borderId="9" xfId="0" applyNumberFormat="1" applyFont="1" applyFill="1" applyBorder="1" applyAlignment="1">
      <alignment horizontal="center" vertical="center"/>
    </xf>
    <xf numFmtId="4" fontId="4" fillId="24" borderId="1" xfId="0" applyNumberFormat="1" applyFont="1" applyFill="1" applyBorder="1" applyAlignment="1">
      <alignment horizontal="center" vertical="center"/>
    </xf>
    <xf numFmtId="4" fontId="4" fillId="24" borderId="4" xfId="0" applyNumberFormat="1" applyFont="1" applyFill="1" applyBorder="1" applyAlignment="1">
      <alignment horizontal="center" vertical="center"/>
    </xf>
    <xf numFmtId="4" fontId="4" fillId="0" borderId="4" xfId="0" applyNumberFormat="1" applyFont="1" applyFill="1" applyBorder="1" applyAlignment="1">
      <alignment horizontal="center" vertical="center"/>
    </xf>
    <xf numFmtId="4" fontId="4" fillId="0" borderId="6" xfId="0" applyNumberFormat="1" applyFont="1" applyFill="1" applyBorder="1" applyAlignment="1">
      <alignment horizontal="center" vertical="center"/>
    </xf>
    <xf numFmtId="0" fontId="4" fillId="24" borderId="1" xfId="4" applyFont="1" applyFill="1" applyBorder="1" applyAlignment="1">
      <alignment vertical="top" wrapText="1"/>
    </xf>
    <xf numFmtId="3" fontId="4" fillId="24" borderId="2" xfId="4" applyNumberFormat="1" applyFont="1" applyFill="1" applyBorder="1" applyAlignment="1">
      <alignment horizontal="center" vertical="top"/>
    </xf>
    <xf numFmtId="2" fontId="4" fillId="24" borderId="2" xfId="5" applyNumberFormat="1" applyFont="1" applyFill="1" applyBorder="1" applyAlignment="1">
      <alignment horizontal="center" vertical="top"/>
    </xf>
    <xf numFmtId="2" fontId="4" fillId="24" borderId="2" xfId="4" applyNumberFormat="1" applyFont="1" applyFill="1" applyBorder="1" applyAlignment="1">
      <alignment horizontal="center" vertical="top"/>
    </xf>
    <xf numFmtId="2" fontId="4" fillId="24" borderId="2" xfId="5" applyNumberFormat="1" applyFont="1" applyFill="1" applyBorder="1" applyAlignment="1">
      <alignment vertical="top"/>
    </xf>
    <xf numFmtId="4" fontId="4" fillId="24" borderId="2" xfId="4" applyNumberFormat="1" applyFont="1" applyFill="1" applyBorder="1" applyAlignment="1">
      <alignment horizontal="center" vertical="top"/>
    </xf>
    <xf numFmtId="4" fontId="4" fillId="24" borderId="2" xfId="1" applyNumberFormat="1" applyFont="1" applyFill="1" applyBorder="1" applyAlignment="1">
      <alignment horizontal="center" vertical="top"/>
    </xf>
    <xf numFmtId="4" fontId="4" fillId="24" borderId="2" xfId="1" applyNumberFormat="1" applyFont="1" applyFill="1" applyBorder="1" applyAlignment="1">
      <alignment horizontal="center" vertical="top" wrapText="1"/>
    </xf>
    <xf numFmtId="4" fontId="43" fillId="24" borderId="2" xfId="1" applyNumberFormat="1" applyFont="1" applyFill="1" applyBorder="1" applyAlignment="1">
      <alignment horizontal="center" vertical="top"/>
    </xf>
    <xf numFmtId="4" fontId="4" fillId="24" borderId="3" xfId="1" applyNumberFormat="1" applyFont="1" applyFill="1" applyBorder="1" applyAlignment="1">
      <alignment horizontal="center" vertical="top"/>
    </xf>
    <xf numFmtId="4" fontId="4" fillId="24" borderId="4" xfId="0" applyNumberFormat="1" applyFont="1" applyFill="1" applyBorder="1" applyAlignment="1">
      <alignment horizontal="center" vertical="center" wrapText="1"/>
    </xf>
    <xf numFmtId="3" fontId="4" fillId="24" borderId="0" xfId="0" applyNumberFormat="1" applyFont="1" applyFill="1" applyBorder="1" applyAlignment="1">
      <alignment horizontal="center" vertical="center"/>
    </xf>
    <xf numFmtId="2" fontId="4" fillId="24" borderId="0" xfId="0" applyNumberFormat="1" applyFont="1" applyFill="1" applyBorder="1" applyAlignment="1">
      <alignment horizontal="center" vertical="center"/>
    </xf>
    <xf numFmtId="4" fontId="4" fillId="0" borderId="14" xfId="0" applyNumberFormat="1" applyFont="1" applyFill="1" applyBorder="1" applyAlignment="1">
      <alignment horizontal="center" vertical="center"/>
    </xf>
    <xf numFmtId="0" fontId="34" fillId="0" borderId="10" xfId="0" applyFont="1" applyFill="1" applyBorder="1" applyAlignment="1">
      <alignment horizontal="center" vertical="center"/>
    </xf>
    <xf numFmtId="0" fontId="34" fillId="0" borderId="11" xfId="0" applyFont="1" applyFill="1" applyBorder="1" applyAlignment="1">
      <alignment horizontal="center" vertical="center"/>
    </xf>
    <xf numFmtId="0" fontId="34" fillId="0" borderId="11" xfId="0" applyFont="1" applyFill="1" applyBorder="1" applyAlignment="1">
      <alignment horizontal="justify" vertical="center" wrapText="1"/>
    </xf>
    <xf numFmtId="4" fontId="34" fillId="0" borderId="11" xfId="0" applyNumberFormat="1" applyFont="1" applyFill="1" applyBorder="1" applyAlignment="1">
      <alignment horizontal="center" vertical="center"/>
    </xf>
    <xf numFmtId="4" fontId="39" fillId="0" borderId="14" xfId="1" applyNumberFormat="1" applyFont="1" applyFill="1" applyBorder="1" applyAlignment="1">
      <alignment horizontal="center" vertical="center"/>
    </xf>
    <xf numFmtId="49" fontId="4" fillId="24" borderId="10" xfId="0" applyNumberFormat="1" applyFont="1" applyFill="1" applyBorder="1" applyAlignment="1">
      <alignment horizontal="center" vertical="center"/>
    </xf>
    <xf numFmtId="4" fontId="4" fillId="0" borderId="1" xfId="0" applyNumberFormat="1" applyFont="1" applyFill="1" applyBorder="1" applyAlignment="1">
      <alignment horizontal="center" vertical="center"/>
    </xf>
    <xf numFmtId="4" fontId="5" fillId="0" borderId="13" xfId="0" applyNumberFormat="1" applyFont="1" applyFill="1" applyBorder="1" applyAlignment="1">
      <alignment horizontal="center" vertical="center"/>
    </xf>
    <xf numFmtId="49" fontId="4" fillId="0" borderId="10" xfId="0" applyNumberFormat="1" applyFont="1" applyFill="1" applyBorder="1" applyAlignment="1">
      <alignment horizontal="center" vertical="center"/>
    </xf>
    <xf numFmtId="0" fontId="39" fillId="0" borderId="13" xfId="0" applyFont="1" applyFill="1" applyBorder="1" applyAlignment="1">
      <alignment horizontal="justify" vertical="center"/>
    </xf>
    <xf numFmtId="0" fontId="40" fillId="24" borderId="0" xfId="0" applyFont="1" applyFill="1" applyBorder="1" applyAlignment="1">
      <alignment horizontal="center"/>
    </xf>
    <xf numFmtId="0" fontId="41" fillId="24" borderId="0" xfId="0" applyFont="1" applyFill="1" applyBorder="1" applyAlignment="1">
      <alignment horizontal="left"/>
    </xf>
    <xf numFmtId="0" fontId="36" fillId="0" borderId="10" xfId="0" applyFont="1" applyFill="1" applyBorder="1" applyAlignment="1">
      <alignment horizontal="center" vertical="center"/>
    </xf>
    <xf numFmtId="0" fontId="36" fillId="0" borderId="11" xfId="0" applyFont="1" applyFill="1" applyBorder="1" applyAlignment="1">
      <alignment horizontal="center" vertical="center"/>
    </xf>
    <xf numFmtId="0" fontId="36" fillId="0" borderId="14" xfId="0" applyFont="1" applyFill="1" applyBorder="1" applyAlignment="1">
      <alignment horizontal="center" vertical="center"/>
    </xf>
    <xf numFmtId="0" fontId="33" fillId="24" borderId="1" xfId="0" applyFont="1" applyFill="1" applyBorder="1" applyAlignment="1">
      <alignment horizontal="right" vertical="center"/>
    </xf>
    <xf numFmtId="0" fontId="33" fillId="24" borderId="2" xfId="0" applyFont="1" applyFill="1" applyBorder="1" applyAlignment="1">
      <alignment horizontal="right" vertical="center"/>
    </xf>
    <xf numFmtId="0" fontId="34" fillId="24" borderId="4" xfId="0" applyFont="1" applyFill="1" applyBorder="1" applyAlignment="1">
      <alignment horizontal="left" vertical="center"/>
    </xf>
    <xf numFmtId="0" fontId="34" fillId="24" borderId="0" xfId="0" applyFont="1" applyFill="1" applyBorder="1" applyAlignment="1">
      <alignment horizontal="left" vertical="center"/>
    </xf>
    <xf numFmtId="0" fontId="34" fillId="26" borderId="12" xfId="0" applyFont="1" applyFill="1" applyBorder="1" applyAlignment="1">
      <alignment horizontal="center" vertical="center"/>
    </xf>
    <xf numFmtId="0" fontId="34" fillId="26" borderId="13" xfId="0" applyFont="1" applyFill="1" applyBorder="1" applyAlignment="1">
      <alignment horizontal="center" vertical="center"/>
    </xf>
    <xf numFmtId="0" fontId="34" fillId="26" borderId="12" xfId="0" applyFont="1" applyFill="1" applyBorder="1" applyAlignment="1">
      <alignment horizontal="center" vertical="center" wrapText="1"/>
    </xf>
    <xf numFmtId="0" fontId="34" fillId="26" borderId="13" xfId="0" applyFont="1" applyFill="1" applyBorder="1" applyAlignment="1">
      <alignment horizontal="center" vertical="center" wrapText="1"/>
    </xf>
    <xf numFmtId="0" fontId="42" fillId="26" borderId="12" xfId="0" applyFont="1" applyFill="1" applyBorder="1" applyAlignment="1">
      <alignment horizontal="center" vertical="center"/>
    </xf>
    <xf numFmtId="0" fontId="42" fillId="26" borderId="13" xfId="0" applyFont="1" applyFill="1" applyBorder="1" applyAlignment="1">
      <alignment horizontal="center" vertical="center"/>
    </xf>
    <xf numFmtId="4" fontId="37" fillId="0" borderId="13" xfId="0" applyNumberFormat="1" applyFont="1" applyFill="1" applyBorder="1" applyAlignment="1">
      <alignment horizontal="left" vertical="center" wrapText="1"/>
    </xf>
    <xf numFmtId="0" fontId="37" fillId="0" borderId="13" xfId="0" applyFont="1" applyFill="1" applyBorder="1" applyAlignment="1">
      <alignment horizontal="left" vertical="center" wrapText="1"/>
    </xf>
    <xf numFmtId="0" fontId="37" fillId="31" borderId="13" xfId="0" applyFont="1" applyFill="1" applyBorder="1" applyAlignment="1">
      <alignment horizontal="center" vertical="center"/>
    </xf>
    <xf numFmtId="164" fontId="37" fillId="31" borderId="13" xfId="1" applyFont="1" applyFill="1" applyBorder="1" applyAlignment="1">
      <alignment horizontal="right" vertical="center"/>
    </xf>
    <xf numFmtId="49" fontId="37" fillId="0" borderId="13" xfId="0" applyNumberFormat="1" applyFont="1" applyFill="1" applyBorder="1" applyAlignment="1">
      <alignment horizontal="center" vertical="center"/>
    </xf>
    <xf numFmtId="4" fontId="38" fillId="0" borderId="13" xfId="1" applyNumberFormat="1" applyFont="1" applyFill="1" applyBorder="1" applyAlignment="1">
      <alignment horizontal="right" vertical="center"/>
    </xf>
    <xf numFmtId="0" fontId="33" fillId="24" borderId="1" xfId="0" applyFont="1" applyFill="1" applyBorder="1" applyAlignment="1">
      <alignment horizontal="center" vertical="center"/>
    </xf>
    <xf numFmtId="0" fontId="33" fillId="24" borderId="2" xfId="0" applyFont="1" applyFill="1" applyBorder="1" applyAlignment="1">
      <alignment horizontal="center" vertical="center"/>
    </xf>
    <xf numFmtId="0" fontId="34" fillId="24" borderId="6" xfId="0" applyFont="1" applyFill="1" applyBorder="1" applyAlignment="1">
      <alignment horizontal="left" vertical="center"/>
    </xf>
    <xf numFmtId="0" fontId="34" fillId="24" borderId="7" xfId="0" applyFont="1" applyFill="1" applyBorder="1" applyAlignment="1">
      <alignment horizontal="left" vertical="center"/>
    </xf>
    <xf numFmtId="0" fontId="37" fillId="29" borderId="12" xfId="0" applyFont="1" applyFill="1" applyBorder="1" applyAlignment="1">
      <alignment horizontal="center" vertical="center"/>
    </xf>
    <xf numFmtId="0" fontId="37" fillId="29" borderId="13" xfId="0" applyFont="1" applyFill="1" applyBorder="1" applyAlignment="1">
      <alignment horizontal="center" vertical="center"/>
    </xf>
    <xf numFmtId="164" fontId="37" fillId="29" borderId="12" xfId="1" applyNumberFormat="1" applyFont="1" applyFill="1" applyBorder="1" applyAlignment="1">
      <alignment horizontal="center" vertical="center"/>
    </xf>
    <xf numFmtId="164" fontId="37" fillId="29" borderId="13" xfId="1" applyNumberFormat="1" applyFont="1" applyFill="1" applyBorder="1" applyAlignment="1">
      <alignment horizontal="center" vertical="center"/>
    </xf>
    <xf numFmtId="0" fontId="37" fillId="29" borderId="4" xfId="0" applyFont="1" applyFill="1" applyBorder="1" applyAlignment="1">
      <alignment horizontal="center" vertical="center"/>
    </xf>
    <xf numFmtId="0" fontId="37" fillId="29" borderId="0" xfId="0" applyFont="1" applyFill="1" applyBorder="1" applyAlignment="1">
      <alignment horizontal="center" vertical="center"/>
    </xf>
    <xf numFmtId="4" fontId="34" fillId="24" borderId="2" xfId="0" applyNumberFormat="1" applyFont="1" applyFill="1" applyBorder="1" applyAlignment="1">
      <alignment horizontal="center" vertical="center" wrapText="1"/>
    </xf>
    <xf numFmtId="4" fontId="39" fillId="24" borderId="0" xfId="0" applyNumberFormat="1" applyFont="1" applyFill="1" applyBorder="1" applyAlignment="1">
      <alignment horizontal="center" vertical="center" wrapText="1"/>
    </xf>
    <xf numFmtId="0" fontId="5" fillId="24" borderId="10" xfId="4" applyFont="1" applyFill="1" applyBorder="1" applyAlignment="1">
      <alignment horizontal="left" vertical="top" wrapText="1"/>
    </xf>
    <xf numFmtId="0" fontId="5" fillId="24" borderId="11" xfId="4" applyFont="1" applyFill="1" applyBorder="1" applyAlignment="1">
      <alignment horizontal="left" vertical="top" wrapText="1"/>
    </xf>
    <xf numFmtId="0" fontId="5" fillId="24" borderId="14" xfId="4" applyFont="1" applyFill="1" applyBorder="1" applyAlignment="1">
      <alignment horizontal="left" vertical="top" wrapText="1"/>
    </xf>
    <xf numFmtId="0" fontId="32" fillId="27" borderId="10" xfId="4" applyFont="1" applyFill="1" applyBorder="1" applyAlignment="1">
      <alignment horizontal="left" vertical="top" wrapText="1"/>
    </xf>
    <xf numFmtId="0" fontId="32" fillId="27" borderId="11" xfId="4" applyFont="1" applyFill="1" applyBorder="1" applyAlignment="1">
      <alignment horizontal="left" vertical="top" wrapText="1"/>
    </xf>
    <xf numFmtId="0" fontId="32" fillId="27" borderId="14" xfId="4" applyFont="1" applyFill="1" applyBorder="1" applyAlignment="1">
      <alignment horizontal="left" vertical="top" wrapText="1"/>
    </xf>
    <xf numFmtId="0" fontId="5" fillId="24" borderId="13" xfId="4" applyFont="1" applyFill="1" applyBorder="1" applyAlignment="1">
      <alignment horizontal="left" vertical="top" wrapText="1"/>
    </xf>
    <xf numFmtId="3" fontId="43" fillId="24" borderId="0" xfId="4" applyNumberFormat="1" applyFont="1" applyFill="1" applyBorder="1" applyAlignment="1">
      <alignment horizontal="center" vertical="top"/>
    </xf>
    <xf numFmtId="3" fontId="5" fillId="28" borderId="12" xfId="4" applyNumberFormat="1" applyFont="1" applyFill="1" applyBorder="1" applyAlignment="1">
      <alignment horizontal="center" vertical="center"/>
    </xf>
    <xf numFmtId="3" fontId="5" fillId="28" borderId="13" xfId="4" applyNumberFormat="1" applyFont="1" applyFill="1" applyBorder="1" applyAlignment="1">
      <alignment horizontal="center" vertical="center"/>
    </xf>
    <xf numFmtId="0" fontId="5" fillId="28" borderId="12" xfId="4" applyFont="1" applyFill="1" applyBorder="1" applyAlignment="1">
      <alignment horizontal="center" vertical="center" wrapText="1"/>
    </xf>
    <xf numFmtId="0" fontId="5" fillId="28" borderId="13" xfId="4" applyFont="1" applyFill="1" applyBorder="1" applyAlignment="1">
      <alignment horizontal="center" vertical="center" wrapText="1"/>
    </xf>
    <xf numFmtId="0" fontId="5" fillId="28" borderId="12" xfId="4" applyFont="1" applyFill="1" applyBorder="1" applyAlignment="1">
      <alignment horizontal="center" vertical="center"/>
    </xf>
    <xf numFmtId="0" fontId="5" fillId="0" borderId="10" xfId="4" applyFont="1" applyFill="1" applyBorder="1" applyAlignment="1">
      <alignment horizontal="left" vertical="top" wrapText="1"/>
    </xf>
    <xf numFmtId="0" fontId="5" fillId="0" borderId="11" xfId="4" applyFont="1" applyFill="1" applyBorder="1" applyAlignment="1">
      <alignment horizontal="left" vertical="top" wrapText="1"/>
    </xf>
    <xf numFmtId="0" fontId="5" fillId="0" borderId="14" xfId="4" applyFont="1" applyFill="1" applyBorder="1" applyAlignment="1">
      <alignment horizontal="left" vertical="top" wrapText="1"/>
    </xf>
    <xf numFmtId="4" fontId="5" fillId="28" borderId="12" xfId="4" applyNumberFormat="1" applyFont="1" applyFill="1" applyBorder="1" applyAlignment="1">
      <alignment horizontal="center" vertical="center"/>
    </xf>
    <xf numFmtId="4" fontId="5" fillId="28" borderId="13" xfId="4" applyNumberFormat="1" applyFont="1" applyFill="1" applyBorder="1" applyAlignment="1">
      <alignment horizontal="center" vertical="center"/>
    </xf>
    <xf numFmtId="0" fontId="5" fillId="28" borderId="13" xfId="4" applyFont="1" applyFill="1" applyBorder="1" applyAlignment="1">
      <alignment horizontal="center" vertical="center"/>
    </xf>
    <xf numFmtId="4" fontId="5" fillId="28" borderId="23" xfId="1" applyNumberFormat="1" applyFont="1" applyFill="1" applyBorder="1" applyAlignment="1">
      <alignment horizontal="center" vertical="center"/>
    </xf>
    <xf numFmtId="4" fontId="5" fillId="28" borderId="12" xfId="1" applyNumberFormat="1" applyFont="1" applyFill="1" applyBorder="1" applyAlignment="1">
      <alignment horizontal="center" vertical="center"/>
    </xf>
    <xf numFmtId="4" fontId="5" fillId="28" borderId="23" xfId="1" applyNumberFormat="1" applyFont="1" applyFill="1" applyBorder="1" applyAlignment="1">
      <alignment horizontal="center" vertical="center" wrapText="1"/>
    </xf>
    <xf numFmtId="4" fontId="5" fillId="28" borderId="12" xfId="1" applyNumberFormat="1" applyFont="1" applyFill="1" applyBorder="1" applyAlignment="1">
      <alignment horizontal="center" vertical="center" wrapText="1"/>
    </xf>
    <xf numFmtId="0" fontId="33" fillId="24" borderId="3" xfId="0" applyFont="1" applyFill="1" applyBorder="1" applyAlignment="1">
      <alignment horizontal="center" vertical="center"/>
    </xf>
    <xf numFmtId="165" fontId="36" fillId="24" borderId="7" xfId="1" applyNumberFormat="1" applyFont="1" applyFill="1" applyBorder="1" applyAlignment="1">
      <alignment horizontal="left" vertical="center"/>
    </xf>
    <xf numFmtId="4" fontId="27" fillId="28" borderId="23" xfId="1" applyNumberFormat="1" applyFont="1" applyFill="1" applyBorder="1" applyAlignment="1">
      <alignment horizontal="center" vertical="center" wrapText="1"/>
    </xf>
    <xf numFmtId="4" fontId="27" fillId="28" borderId="12" xfId="1" applyNumberFormat="1" applyFont="1" applyFill="1" applyBorder="1" applyAlignment="1">
      <alignment horizontal="center" vertical="center" wrapText="1"/>
    </xf>
    <xf numFmtId="4" fontId="27" fillId="28" borderId="23" xfId="1" applyNumberFormat="1" applyFont="1" applyFill="1" applyBorder="1" applyAlignment="1">
      <alignment horizontal="center" vertical="center"/>
    </xf>
    <xf numFmtId="4" fontId="27" fillId="28" borderId="12" xfId="1" applyNumberFormat="1" applyFont="1" applyFill="1" applyBorder="1" applyAlignment="1">
      <alignment horizontal="center" vertical="center"/>
    </xf>
    <xf numFmtId="4" fontId="25" fillId="24" borderId="11" xfId="1" applyNumberFormat="1" applyFont="1" applyFill="1" applyBorder="1" applyAlignment="1">
      <alignment horizontal="center" vertical="top" wrapText="1"/>
    </xf>
    <xf numFmtId="4" fontId="36" fillId="24" borderId="2" xfId="0" applyNumberFormat="1" applyFont="1" applyFill="1" applyBorder="1" applyAlignment="1">
      <alignment horizontal="center" vertical="center" wrapText="1"/>
    </xf>
    <xf numFmtId="4" fontId="50" fillId="24" borderId="0" xfId="0" applyNumberFormat="1" applyFont="1" applyFill="1" applyBorder="1" applyAlignment="1">
      <alignment horizontal="center" vertical="center" wrapText="1"/>
    </xf>
    <xf numFmtId="3" fontId="4" fillId="0" borderId="0" xfId="4" applyNumberFormat="1" applyFont="1" applyFill="1" applyBorder="1" applyAlignment="1">
      <alignment horizontal="center" vertical="top"/>
    </xf>
    <xf numFmtId="0" fontId="5" fillId="0" borderId="6" xfId="4" applyFont="1" applyFill="1" applyBorder="1" applyAlignment="1">
      <alignment horizontal="left" vertical="top" wrapText="1"/>
    </xf>
    <xf numFmtId="0" fontId="5" fillId="0" borderId="7" xfId="4" applyFont="1" applyFill="1" applyBorder="1" applyAlignment="1">
      <alignment horizontal="left" vertical="top" wrapText="1"/>
    </xf>
    <xf numFmtId="0" fontId="5" fillId="0" borderId="8" xfId="4" applyFont="1" applyFill="1" applyBorder="1" applyAlignment="1">
      <alignment horizontal="left" vertical="top" wrapText="1"/>
    </xf>
    <xf numFmtId="164" fontId="47" fillId="0" borderId="10" xfId="1" applyFont="1" applyBorder="1" applyAlignment="1">
      <alignment horizontal="right"/>
    </xf>
    <xf numFmtId="164" fontId="47" fillId="0" borderId="14" xfId="1" applyFont="1" applyBorder="1" applyAlignment="1">
      <alignment horizontal="right"/>
    </xf>
    <xf numFmtId="164" fontId="47" fillId="0" borderId="10" xfId="1" applyFont="1" applyBorder="1" applyAlignment="1">
      <alignment horizontal="center"/>
    </xf>
    <xf numFmtId="164" fontId="47" fillId="0" borderId="11" xfId="1" applyFont="1" applyBorder="1" applyAlignment="1">
      <alignment horizontal="center"/>
    </xf>
    <xf numFmtId="164" fontId="47" fillId="0" borderId="14" xfId="1" applyFont="1" applyBorder="1" applyAlignment="1">
      <alignment horizontal="center"/>
    </xf>
    <xf numFmtId="43" fontId="48" fillId="26" borderId="10" xfId="0" applyNumberFormat="1" applyFont="1" applyFill="1" applyBorder="1" applyAlignment="1">
      <alignment horizontal="center"/>
    </xf>
    <xf numFmtId="0" fontId="48" fillId="26" borderId="14" xfId="0" applyFont="1" applyFill="1" applyBorder="1" applyAlignment="1">
      <alignment horizontal="center"/>
    </xf>
    <xf numFmtId="0" fontId="48" fillId="26" borderId="13" xfId="0" applyFont="1" applyFill="1" applyBorder="1" applyAlignment="1">
      <alignment horizontal="center"/>
    </xf>
    <xf numFmtId="0" fontId="48" fillId="26" borderId="10" xfId="0" applyFont="1" applyFill="1" applyBorder="1" applyAlignment="1">
      <alignment horizontal="center"/>
    </xf>
    <xf numFmtId="0" fontId="47" fillId="0" borderId="10" xfId="0" applyFont="1" applyBorder="1" applyAlignment="1">
      <alignment horizontal="center"/>
    </xf>
    <xf numFmtId="0" fontId="47" fillId="0" borderId="14" xfId="0" applyFont="1" applyBorder="1" applyAlignment="1">
      <alignment horizontal="center"/>
    </xf>
    <xf numFmtId="43" fontId="47" fillId="0" borderId="10" xfId="0" applyNumberFormat="1" applyFont="1" applyBorder="1" applyAlignment="1">
      <alignment horizontal="center"/>
    </xf>
    <xf numFmtId="0" fontId="48" fillId="0" borderId="10" xfId="0" applyFont="1" applyBorder="1" applyAlignment="1">
      <alignment horizontal="right"/>
    </xf>
    <xf numFmtId="0" fontId="48" fillId="0" borderId="11" xfId="0" applyFont="1" applyBorder="1" applyAlignment="1">
      <alignment horizontal="right"/>
    </xf>
    <xf numFmtId="0" fontId="48" fillId="0" borderId="14" xfId="0" applyFont="1" applyBorder="1" applyAlignment="1">
      <alignment horizontal="right"/>
    </xf>
    <xf numFmtId="164" fontId="48" fillId="26" borderId="10" xfId="1" applyFont="1" applyFill="1" applyBorder="1" applyAlignment="1">
      <alignment horizontal="right"/>
    </xf>
    <xf numFmtId="164" fontId="48" fillId="26" borderId="14" xfId="1" applyFont="1" applyFill="1" applyBorder="1" applyAlignment="1">
      <alignment horizontal="right"/>
    </xf>
    <xf numFmtId="0" fontId="48" fillId="26" borderId="11" xfId="0" applyFont="1" applyFill="1" applyBorder="1" applyAlignment="1">
      <alignment horizontal="center"/>
    </xf>
    <xf numFmtId="2" fontId="47" fillId="24" borderId="10" xfId="0" applyNumberFormat="1" applyFont="1" applyFill="1" applyBorder="1" applyAlignment="1">
      <alignment horizontal="right"/>
    </xf>
    <xf numFmtId="2" fontId="47" fillId="24" borderId="14" xfId="0" applyNumberFormat="1" applyFont="1" applyFill="1" applyBorder="1" applyAlignment="1">
      <alignment horizontal="right"/>
    </xf>
    <xf numFmtId="164" fontId="48" fillId="26" borderId="6" xfId="1" applyFont="1" applyFill="1" applyBorder="1" applyAlignment="1">
      <alignment horizontal="center"/>
    </xf>
    <xf numFmtId="164" fontId="48" fillId="26" borderId="8" xfId="1" applyFont="1" applyFill="1" applyBorder="1" applyAlignment="1">
      <alignment horizontal="center"/>
    </xf>
    <xf numFmtId="0" fontId="47" fillId="0" borderId="10" xfId="0" applyFont="1" applyBorder="1" applyAlignment="1">
      <alignment horizontal="right"/>
    </xf>
    <xf numFmtId="0" fontId="47" fillId="0" borderId="14" xfId="0" applyFont="1" applyBorder="1" applyAlignment="1">
      <alignment horizontal="right"/>
    </xf>
    <xf numFmtId="172" fontId="47" fillId="0" borderId="10" xfId="1" applyNumberFormat="1" applyFont="1" applyBorder="1" applyAlignment="1">
      <alignment horizontal="center"/>
    </xf>
    <xf numFmtId="172" fontId="47" fillId="0" borderId="11" xfId="1" applyNumberFormat="1" applyFont="1" applyBorder="1" applyAlignment="1">
      <alignment horizontal="center"/>
    </xf>
    <xf numFmtId="172" fontId="47" fillId="0" borderId="14" xfId="1" applyNumberFormat="1" applyFont="1" applyBorder="1" applyAlignment="1">
      <alignment horizontal="center"/>
    </xf>
  </cellXfs>
  <cellStyles count="84"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40% - Accent1" xfId="12"/>
    <cellStyle name="40% - Accent2" xfId="13"/>
    <cellStyle name="40% - Accent3" xfId="14"/>
    <cellStyle name="40% - Accent4" xfId="15"/>
    <cellStyle name="40% - Accent5" xfId="16"/>
    <cellStyle name="40% - Accent6" xfId="17"/>
    <cellStyle name="60% - Accent1" xfId="18"/>
    <cellStyle name="60% - Accent2" xfId="19"/>
    <cellStyle name="60% - Accent3" xfId="20"/>
    <cellStyle name="60% - Accent4" xfId="21"/>
    <cellStyle name="60% - Accent5" xfId="22"/>
    <cellStyle name="60% - Accent6" xfId="23"/>
    <cellStyle name="Accent1" xfId="24"/>
    <cellStyle name="Accent2" xfId="25"/>
    <cellStyle name="Accent3" xfId="26"/>
    <cellStyle name="Accent4" xfId="27"/>
    <cellStyle name="Accent5" xfId="28"/>
    <cellStyle name="Accent6" xfId="29"/>
    <cellStyle name="asd" xfId="30"/>
    <cellStyle name="Bad" xfId="31"/>
    <cellStyle name="Calculation" xfId="32"/>
    <cellStyle name="Check Cell" xfId="33"/>
    <cellStyle name="Comma 2" xfId="34"/>
    <cellStyle name="Comma 2 2" xfId="65"/>
    <cellStyle name="Euro" xfId="35"/>
    <cellStyle name="Euro 2" xfId="66"/>
    <cellStyle name="Explanatory Text" xfId="36"/>
    <cellStyle name="Good" xfId="37"/>
    <cellStyle name="Heading 1" xfId="38"/>
    <cellStyle name="Heading 2" xfId="39"/>
    <cellStyle name="Heading 3" xfId="40"/>
    <cellStyle name="Heading 4" xfId="41"/>
    <cellStyle name="Input" xfId="42"/>
    <cellStyle name="Linked Cell" xfId="43"/>
    <cellStyle name="Moeda 2" xfId="44"/>
    <cellStyle name="Neutral" xfId="45"/>
    <cellStyle name="Normal" xfId="0" builtinId="0"/>
    <cellStyle name="Normal 2" xfId="46"/>
    <cellStyle name="Normal 3" xfId="3"/>
    <cellStyle name="Normal 3 2" xfId="64"/>
    <cellStyle name="Normal 4" xfId="58"/>
    <cellStyle name="Normal 4 2" xfId="61"/>
    <cellStyle name="Normal 4 2 2" xfId="76"/>
    <cellStyle name="Normal 4 3" xfId="75"/>
    <cellStyle name="Normal_Replanilhamento T-1 - 18-02-08" xfId="4"/>
    <cellStyle name="Note" xfId="47"/>
    <cellStyle name="Note 2" xfId="67"/>
    <cellStyle name="Output" xfId="48"/>
    <cellStyle name="Percent 2" xfId="49"/>
    <cellStyle name="Percent 2 2" xfId="68"/>
    <cellStyle name="Porcentagem" xfId="83" builtinId="5"/>
    <cellStyle name="Porcentagem 2" xfId="50"/>
    <cellStyle name="Porcentagem 2 2" xfId="51"/>
    <cellStyle name="Porcentagem 2 2 2" xfId="70"/>
    <cellStyle name="Porcentagem 2 3" xfId="69"/>
    <cellStyle name="Separador de milhares" xfId="1" builtinId="3"/>
    <cellStyle name="Separador de milhares 2" xfId="2"/>
    <cellStyle name="Separador de milhares 2 2" xfId="63"/>
    <cellStyle name="Separador de milhares 2 2 2" xfId="78"/>
    <cellStyle name="Separador de milhares 3" xfId="52"/>
    <cellStyle name="Separador de milhares 3 2" xfId="71"/>
    <cellStyle name="Separador de milhares 3 2 2" xfId="79"/>
    <cellStyle name="Separador de milhares 6" xfId="59"/>
    <cellStyle name="Separador de milhares 6 2" xfId="73"/>
    <cellStyle name="Separador de milhares 6 2 2" xfId="81"/>
    <cellStyle name="Separador de milhares_Replanilhamento T-1 - 18-02-08" xfId="5"/>
    <cellStyle name="Title" xfId="53"/>
    <cellStyle name="Título 1 1" xfId="54"/>
    <cellStyle name="Título 1 1 1" xfId="55"/>
    <cellStyle name="Vírgula 2" xfId="57"/>
    <cellStyle name="Vírgula 2 2" xfId="72"/>
    <cellStyle name="Vírgula 2 2 2" xfId="80"/>
    <cellStyle name="Vírgula 3" xfId="60"/>
    <cellStyle name="Vírgula 3 2" xfId="74"/>
    <cellStyle name="Vírgula 3 2 2" xfId="82"/>
    <cellStyle name="Vírgula 4" xfId="62"/>
    <cellStyle name="Vírgula 4 2" xfId="77"/>
    <cellStyle name="Warning Text" xfId="56"/>
  </cellStyles>
  <dxfs count="7"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</dxfs>
  <tableStyles count="0" defaultTableStyle="TableStyleMedium2" defaultPivotStyle="PivotStyleLight16"/>
  <colors>
    <mruColors>
      <color rgb="FFFF66CC"/>
      <color rgb="FFFFFF99"/>
      <color rgb="FFFFFFCC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" name="Text Box 101"/>
        <xdr:cNvSpPr txBox="1">
          <a:spLocks noChangeArrowheads="1"/>
        </xdr:cNvSpPr>
      </xdr:nvSpPr>
      <xdr:spPr bwMode="auto">
        <a:xfrm>
          <a:off x="1619250" y="90316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" name="Text Box 102"/>
        <xdr:cNvSpPr txBox="1">
          <a:spLocks noChangeArrowheads="1"/>
        </xdr:cNvSpPr>
      </xdr:nvSpPr>
      <xdr:spPr bwMode="auto">
        <a:xfrm>
          <a:off x="1619250" y="90316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6" name="Text Box 103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7" name="Text Box 104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8" name="Text Box 105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9" name="Text Box 106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10" name="Text Box 107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11" name="Text Box 108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12" name="Text Box 109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13" name="Text Box 110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14" name="Text Box 111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15" name="Text Box 112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16" name="Text Box 113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17" name="Text Box 114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18" name="Text Box 115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19" name="Text Box 116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0" name="Text Box 117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1" name="Text Box 118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2" name="Text Box 119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3" name="Text Box 120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4" name="Text Box 121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5" name="Text Box 122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6" name="Text Box 123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7" name="Text Box 124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8" name="Text Box 125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9" name="Text Box 126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0" name="Text Box 127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1" name="Text Box 128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2" name="Text Box 129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162204</xdr:rowOff>
    </xdr:to>
    <xdr:sp macro="" textlink="">
      <xdr:nvSpPr>
        <xdr:cNvPr id="33" name="Text Box 130"/>
        <xdr:cNvSpPr txBox="1">
          <a:spLocks noChangeArrowheads="1"/>
        </xdr:cNvSpPr>
      </xdr:nvSpPr>
      <xdr:spPr bwMode="auto">
        <a:xfrm>
          <a:off x="1619250" y="90497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28573</xdr:rowOff>
    </xdr:to>
    <xdr:sp macro="" textlink="">
      <xdr:nvSpPr>
        <xdr:cNvPr id="34" name="Text Box 131"/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5" name="Text Box 132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6" name="Text Box 133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37" name="Text Box 134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8" name="Text Box 135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9" name="Text Box 136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28573</xdr:rowOff>
    </xdr:to>
    <xdr:sp macro="" textlink="">
      <xdr:nvSpPr>
        <xdr:cNvPr id="40" name="Text Box 137"/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1" name="Text Box 138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2" name="Text Box 139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43" name="Text Box 140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4" name="Text Box 141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5" name="Text Box 142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28573</xdr:rowOff>
    </xdr:to>
    <xdr:sp macro="" textlink="">
      <xdr:nvSpPr>
        <xdr:cNvPr id="46" name="Text Box 143"/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7" name="Text Box 144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8" name="Text Box 145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49" name="Text Box 146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50" name="Text Box 147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1" name="Text Box 148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2" name="Text Box 149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53" name="Text Box 150"/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4" name="Text Box 151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5" name="Text Box 152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56" name="Text Box 153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7" name="Text Box 154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8" name="Text Box 155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59" name="Text Box 156"/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0" name="Text Box 157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1" name="Text Box 158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62" name="Text Box 159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3" name="Text Box 160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4" name="Text Box 161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65" name="Text Box 162"/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66" name="Text Box 163"/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7" name="Text Box 164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8" name="Text Box 165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69" name="Text Box 166"/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0" name="Text Box 167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1" name="Text Box 168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72" name="Text Box 169"/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3" name="Text Box 170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4" name="Text Box 171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75" name="Text Box 172"/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6" name="Text Box 173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7" name="Text Box 174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78" name="Text Box 175"/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9" name="Text Box 176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80" name="Text Box 177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81" name="Text Box 178"/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82" name="Text Box 179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83" name="Text Box 180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84" name="Text Box 181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85" name="Text Box 182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86" name="Text Box 183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87" name="Text Box 184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88" name="Text Box 185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89" name="Text Box 186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90" name="Text Box 187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91" name="Text Box 188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92" name="Text Box 189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93" name="Text Box 190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94" name="Text Box 191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95" name="Text Box 192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96" name="Text Box 193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97" name="Text Box 194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98" name="Text Box 195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99" name="Text Box 196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100" name="Text Box 197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101" name="Text Box 198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102" name="Text Box 199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103" name="Text Box 200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104" name="Text Box 201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105" name="Text Box 202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106" name="Text Box 203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107" name="Text Box 204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108" name="Text Box 205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109" name="Text Box 206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110" name="Text Box 207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28573</xdr:rowOff>
    </xdr:to>
    <xdr:sp macro="" textlink="">
      <xdr:nvSpPr>
        <xdr:cNvPr id="111" name="Text Box 208"/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112" name="Text Box 209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13" name="Text Box 210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14" name="Text Box 211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115" name="Text Box 212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16" name="Text Box 213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17" name="Text Box 214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118" name="Text Box 215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19" name="Text Box 216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20" name="Text Box 217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121" name="Text Box 218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22" name="Text Box 219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23" name="Text Box 220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124" name="Text Box 221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25" name="Text Box 222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26" name="Text Box 223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127" name="Text Box 224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28" name="Text Box 225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29" name="Text Box 226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130" name="Text Box 227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131" name="Text Box 228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32" name="Text Box 229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33" name="Text Box 230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134" name="Text Box 231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35" name="Text Box 232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36" name="Text Box 233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137" name="Text Box 234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38" name="Text Box 235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39" name="Text Box 236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140" name="Text Box 237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141" name="Text Box 238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42" name="Text Box 239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43" name="Text Box 240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144" name="Text Box 241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45" name="Text Box 242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46" name="Text Box 243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147" name="Text Box 244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48" name="Text Box 245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49" name="Text Box 246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150" name="Text Box 247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151" name="Text Box 248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52" name="Text Box 249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53" name="Text Box 250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154" name="Text Box 251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55" name="Text Box 252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56" name="Text Box 253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157" name="Text Box 254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58" name="Text Box 255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59" name="Text Box 256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160" name="Text Box 257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161" name="Text Box 258"/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62" name="Text Box 259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63" name="Text Box 260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164" name="Text Box 261"/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65" name="Text Box 262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66" name="Text Box 263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167" name="Text Box 264"/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68" name="Text Box 265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69" name="Text Box 266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170" name="Text Box 267"/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171" name="Text Box 268"/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72" name="Text Box 269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73" name="Text Box 270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174" name="Text Box 271"/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75" name="Text Box 272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76" name="Text Box 273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177" name="Text Box 274"/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78" name="Text Box 275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79" name="Text Box 276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180" name="Text Box 277"/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181" name="Text Box 278"/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82" name="Text Box 279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83" name="Text Box 280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184" name="Text Box 281"/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85" name="Text Box 282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86" name="Text Box 283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187" name="Text Box 284"/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88" name="Text Box 285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89" name="Text Box 286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190" name="Text Box 287"/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91" name="Text Box 288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92" name="Text Box 289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193" name="Text Box 290"/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94" name="Text Box 291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95" name="Text Box 292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196" name="Text Box 293"/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97" name="Text Box 294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198" name="Text Box 295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199" name="Text Box 296"/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200" name="Text Box 297"/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201" name="Text Box 298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202" name="Text Box 299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203" name="Text Box 300"/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204" name="Text Box 301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205" name="Text Box 302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206" name="Text Box 303"/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207" name="Text Box 304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208" name="Text Box 305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209" name="Text Box 306"/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210" name="Text Box 307"/>
        <xdr:cNvSpPr txBox="1">
          <a:spLocks noChangeArrowheads="1"/>
        </xdr:cNvSpPr>
      </xdr:nvSpPr>
      <xdr:spPr bwMode="auto">
        <a:xfrm>
          <a:off x="1619250" y="90649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211" name="Text Box 308"/>
        <xdr:cNvSpPr txBox="1">
          <a:spLocks noChangeArrowheads="1"/>
        </xdr:cNvSpPr>
      </xdr:nvSpPr>
      <xdr:spPr bwMode="auto">
        <a:xfrm>
          <a:off x="1619250" y="90649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12" name="Text Box 309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13" name="Text Box 310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14" name="Text Box 311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15" name="Text Box 312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16" name="Text Box 313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17" name="Text Box 314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18" name="Text Box 315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19" name="Text Box 316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20" name="Text Box 317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21" name="Text Box 318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22" name="Text Box 319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23" name="Text Box 320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24" name="Text Box 321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25" name="Text Box 322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26" name="Text Box 323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27" name="Text Box 324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28" name="Text Box 325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29" name="Text Box 326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30" name="Text Box 327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31" name="Text Box 328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32" name="Text Box 329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33" name="Text Box 330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34" name="Text Box 331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35" name="Text Box 332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36" name="Text Box 333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37" name="Text Box 334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38" name="Text Box 335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239" name="Text Box 336"/>
        <xdr:cNvSpPr txBox="1">
          <a:spLocks noChangeArrowheads="1"/>
        </xdr:cNvSpPr>
      </xdr:nvSpPr>
      <xdr:spPr bwMode="auto">
        <a:xfrm>
          <a:off x="1619250" y="90830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240" name="Text Box 337"/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241" name="Text Box 338"/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242" name="Text Box 339"/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243" name="Text Box 340"/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244" name="Text Box 341"/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245" name="Text Box 342"/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246" name="Text Box 343"/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247" name="Text Box 344"/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248" name="Text Box 345"/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49" name="Text Box 346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50" name="Text Box 347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51" name="Text Box 348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52" name="Text Box 349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53" name="Text Box 350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54" name="Text Box 351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55" name="Text Box 352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56" name="Text Box 353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57" name="Text Box 354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58" name="Text Box 355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59" name="Text Box 356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60" name="Text Box 357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61" name="Text Box 358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62" name="Text Box 359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63" name="Text Box 360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64" name="Text Box 361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65" name="Text Box 362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66" name="Text Box 363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67" name="Text Box 364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68" name="Text Box 365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69" name="Text Box 366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70" name="Text Box 367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71" name="Text Box 368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72" name="Text Box 369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73" name="Text Box 370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74" name="Text Box 371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75" name="Text Box 372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276" name="Text Box 373"/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28573</xdr:rowOff>
    </xdr:to>
    <xdr:sp macro="" textlink="">
      <xdr:nvSpPr>
        <xdr:cNvPr id="277" name="Text Box 374"/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278" name="Text Box 375"/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279" name="Text Box 376"/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28573</xdr:rowOff>
    </xdr:to>
    <xdr:sp macro="" textlink="">
      <xdr:nvSpPr>
        <xdr:cNvPr id="280" name="Text Box 377"/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281" name="Text Box 378"/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282" name="Text Box 379"/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28573</xdr:rowOff>
    </xdr:to>
    <xdr:sp macro="" textlink="">
      <xdr:nvSpPr>
        <xdr:cNvPr id="283" name="Text Box 380"/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284" name="Text Box 381"/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285" name="Text Box 382"/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86" name="Text Box 383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87" name="Text Box 384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88" name="Text Box 385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89" name="Text Box 386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90" name="Text Box 387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91" name="Text Box 388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92" name="Text Box 389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93" name="Text Box 390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94" name="Text Box 391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95" name="Text Box 392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96" name="Text Box 393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97" name="Text Box 394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98" name="Text Box 395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299" name="Text Box 396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00" name="Text Box 397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01" name="Text Box 398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02" name="Text Box 399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03" name="Text Box 400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04" name="Text Box 401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05" name="Text Box 402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06" name="Text Box 403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07" name="Text Box 404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08" name="Text Box 405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09" name="Text Box 406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10" name="Text Box 407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11" name="Text Box 408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12" name="Text Box 409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28573</xdr:rowOff>
    </xdr:to>
    <xdr:sp macro="" textlink="">
      <xdr:nvSpPr>
        <xdr:cNvPr id="313" name="Text Box 410"/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28577</xdr:rowOff>
    </xdr:to>
    <xdr:sp macro="" textlink="">
      <xdr:nvSpPr>
        <xdr:cNvPr id="314" name="Text Box 411"/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15" name="Text Box 412"/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16" name="Text Box 413"/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28577</xdr:rowOff>
    </xdr:to>
    <xdr:sp macro="" textlink="">
      <xdr:nvSpPr>
        <xdr:cNvPr id="317" name="Text Box 414"/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18" name="Text Box 415"/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19" name="Text Box 416"/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28577</xdr:rowOff>
    </xdr:to>
    <xdr:sp macro="" textlink="">
      <xdr:nvSpPr>
        <xdr:cNvPr id="320" name="Text Box 417"/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21" name="Text Box 418"/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22" name="Text Box 419"/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23" name="Text Box 420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24" name="Text Box 421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25" name="Text Box 422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26" name="Text Box 423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27" name="Text Box 424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28" name="Text Box 425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29" name="Text Box 426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30" name="Text Box 427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31" name="Text Box 428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32" name="Text Box 429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33" name="Text Box 430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34" name="Text Box 431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35" name="Text Box 432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36" name="Text Box 433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37" name="Text Box 434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38" name="Text Box 435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39" name="Text Box 436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40" name="Text Box 437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41" name="Text Box 438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42" name="Text Box 439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43" name="Text Box 440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44" name="Text Box 441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45" name="Text Box 442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46" name="Text Box 443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47" name="Text Box 444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48" name="Text Box 445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95250</xdr:colOff>
      <xdr:row>86</xdr:row>
      <xdr:rowOff>19050</xdr:rowOff>
    </xdr:to>
    <xdr:sp macro="" textlink="">
      <xdr:nvSpPr>
        <xdr:cNvPr id="349" name="Text Box 446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28577</xdr:rowOff>
    </xdr:to>
    <xdr:sp macro="" textlink="">
      <xdr:nvSpPr>
        <xdr:cNvPr id="350" name="Text Box 447"/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51" name="Text Box 448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52" name="Text Box 449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353" name="Text Box 450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54" name="Text Box 451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55" name="Text Box 452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356" name="Text Box 453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57" name="Text Box 454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58" name="Text Box 455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359" name="Text Box 456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360" name="Text Box 457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61" name="Text Box 458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62" name="Text Box 459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363" name="Text Box 460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64" name="Text Box 461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65" name="Text Box 462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366" name="Text Box 463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67" name="Text Box 464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68" name="Text Box 465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369" name="Text Box 466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370" name="Text Box 467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71" name="Text Box 468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72" name="Text Box 469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373" name="Text Box 470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74" name="Text Box 471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75" name="Text Box 472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376" name="Text Box 473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77" name="Text Box 474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78" name="Text Box 475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379" name="Text Box 476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80" name="Text Box 477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81" name="Text Box 478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28577</xdr:rowOff>
    </xdr:to>
    <xdr:sp macro="" textlink="">
      <xdr:nvSpPr>
        <xdr:cNvPr id="382" name="Text Box 479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83" name="Text Box 480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84" name="Text Box 481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28577</xdr:rowOff>
    </xdr:to>
    <xdr:sp macro="" textlink="">
      <xdr:nvSpPr>
        <xdr:cNvPr id="385" name="Text Box 482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86" name="Text Box 483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87" name="Text Box 484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28577</xdr:rowOff>
    </xdr:to>
    <xdr:sp macro="" textlink="">
      <xdr:nvSpPr>
        <xdr:cNvPr id="388" name="Text Box 485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28577</xdr:rowOff>
    </xdr:to>
    <xdr:sp macro="" textlink="">
      <xdr:nvSpPr>
        <xdr:cNvPr id="389" name="Text Box 486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90" name="Text Box 487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91" name="Text Box 488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28577</xdr:rowOff>
    </xdr:to>
    <xdr:sp macro="" textlink="">
      <xdr:nvSpPr>
        <xdr:cNvPr id="392" name="Text Box 489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93" name="Text Box 490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94" name="Text Box 491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28577</xdr:rowOff>
    </xdr:to>
    <xdr:sp macro="" textlink="">
      <xdr:nvSpPr>
        <xdr:cNvPr id="395" name="Text Box 492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96" name="Text Box 493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397" name="Text Box 494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28577</xdr:rowOff>
    </xdr:to>
    <xdr:sp macro="" textlink="">
      <xdr:nvSpPr>
        <xdr:cNvPr id="398" name="Text Box 495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28577</xdr:rowOff>
    </xdr:to>
    <xdr:sp macro="" textlink="">
      <xdr:nvSpPr>
        <xdr:cNvPr id="399" name="Text Box 496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00" name="Text Box 497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01" name="Text Box 498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28577</xdr:rowOff>
    </xdr:to>
    <xdr:sp macro="" textlink="">
      <xdr:nvSpPr>
        <xdr:cNvPr id="402" name="Text Box 499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03" name="Text Box 500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04" name="Text Box 501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28577</xdr:rowOff>
    </xdr:to>
    <xdr:sp macro="" textlink="">
      <xdr:nvSpPr>
        <xdr:cNvPr id="405" name="Text Box 502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06" name="Text Box 503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07" name="Text Box 504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28577</xdr:rowOff>
    </xdr:to>
    <xdr:sp macro="" textlink="">
      <xdr:nvSpPr>
        <xdr:cNvPr id="408" name="Text Box 505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09" name="Text Box 506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10" name="Text Box 507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411" name="Text Box 508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12" name="Text Box 509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13" name="Text Box 510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414" name="Text Box 511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15" name="Text Box 512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16" name="Text Box 513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417" name="Text Box 514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418" name="Text Box 515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19" name="Text Box 516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20" name="Text Box 517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421" name="Text Box 518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22" name="Text Box 519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23" name="Text Box 520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424" name="Text Box 521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25" name="Text Box 522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26" name="Text Box 523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427" name="Text Box 524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428" name="Text Box 525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29" name="Text Box 526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30" name="Text Box 527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431" name="Text Box 528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32" name="Text Box 529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33" name="Text Box 530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434" name="Text Box 531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35" name="Text Box 532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36" name="Text Box 533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437" name="Text Box 534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438" name="Text Box 535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39" name="Text Box 536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40" name="Text Box 537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441" name="Text Box 538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42" name="Text Box 539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43" name="Text Box 540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444" name="Text Box 541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45" name="Text Box 542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46" name="Text Box 543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447" name="Text Box 544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48" name="Text Box 545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49" name="Text Box 546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450" name="Text Box 547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51" name="Text Box 548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52" name="Text Box 549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453" name="Text Box 550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454" name="Text Box 551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55" name="Text Box 552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56" name="Text Box 553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457" name="Text Box 554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58" name="Text Box 555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59" name="Text Box 556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460" name="Text Box 557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61" name="Text Box 558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62" name="Text Box 559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463" name="Text Box 560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464" name="Text Box 561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65" name="Text Box 562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66" name="Text Box 563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467" name="Text Box 564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68" name="Text Box 565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69" name="Text Box 566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470" name="Text Box 567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71" name="Text Box 568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72" name="Text Box 569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473" name="Text Box 570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474" name="Text Box 571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75" name="Text Box 572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76" name="Text Box 573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477" name="Text Box 574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78" name="Text Box 575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79" name="Text Box 576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480" name="Text Box 577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81" name="Text Box 578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82" name="Text Box 579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483" name="Text Box 580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84" name="Text Box 581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85" name="Text Box 582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486" name="Text Box 583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87" name="Text Box 584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88" name="Text Box 585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489" name="Text Box 586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490" name="Text Box 587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91" name="Text Box 588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92" name="Text Box 589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493" name="Text Box 590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94" name="Text Box 591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95" name="Text Box 592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496" name="Text Box 593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97" name="Text Box 594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498" name="Text Box 595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499" name="Text Box 596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500" name="Text Box 597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01" name="Text Box 598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02" name="Text Box 599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503" name="Text Box 600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04" name="Text Box 601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05" name="Text Box 602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506" name="Text Box 603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07" name="Text Box 604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08" name="Text Box 605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509" name="Text Box 606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28573</xdr:rowOff>
    </xdr:to>
    <xdr:sp macro="" textlink="">
      <xdr:nvSpPr>
        <xdr:cNvPr id="510" name="Text Box 607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11" name="Text Box 608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12" name="Text Box 609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28573</xdr:rowOff>
    </xdr:to>
    <xdr:sp macro="" textlink="">
      <xdr:nvSpPr>
        <xdr:cNvPr id="513" name="Text Box 610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14" name="Text Box 611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15" name="Text Box 612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28573</xdr:rowOff>
    </xdr:to>
    <xdr:sp macro="" textlink="">
      <xdr:nvSpPr>
        <xdr:cNvPr id="516" name="Text Box 613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17" name="Text Box 614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18" name="Text Box 615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28573</xdr:rowOff>
    </xdr:to>
    <xdr:sp macro="" textlink="">
      <xdr:nvSpPr>
        <xdr:cNvPr id="519" name="Text Box 616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20" name="Text Box 617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21" name="Text Box 618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28573</xdr:rowOff>
    </xdr:to>
    <xdr:sp macro="" textlink="">
      <xdr:nvSpPr>
        <xdr:cNvPr id="522" name="Text Box 619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23" name="Text Box 620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24" name="Text Box 621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28573</xdr:rowOff>
    </xdr:to>
    <xdr:sp macro="" textlink="">
      <xdr:nvSpPr>
        <xdr:cNvPr id="525" name="Text Box 622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28573</xdr:rowOff>
    </xdr:to>
    <xdr:sp macro="" textlink="">
      <xdr:nvSpPr>
        <xdr:cNvPr id="526" name="Text Box 623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27" name="Text Box 624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28" name="Text Box 625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28573</xdr:rowOff>
    </xdr:to>
    <xdr:sp macro="" textlink="">
      <xdr:nvSpPr>
        <xdr:cNvPr id="529" name="Text Box 626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30" name="Text Box 627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31" name="Text Box 628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28573</xdr:rowOff>
    </xdr:to>
    <xdr:sp macro="" textlink="">
      <xdr:nvSpPr>
        <xdr:cNvPr id="532" name="Text Box 629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33" name="Text Box 630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34" name="Text Box 631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28573</xdr:rowOff>
    </xdr:to>
    <xdr:sp macro="" textlink="">
      <xdr:nvSpPr>
        <xdr:cNvPr id="535" name="Text Box 632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28573</xdr:rowOff>
    </xdr:to>
    <xdr:sp macro="" textlink="">
      <xdr:nvSpPr>
        <xdr:cNvPr id="536" name="Text Box 633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37" name="Text Box 634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38" name="Text Box 635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28573</xdr:rowOff>
    </xdr:to>
    <xdr:sp macro="" textlink="">
      <xdr:nvSpPr>
        <xdr:cNvPr id="539" name="Text Box 636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40" name="Text Box 637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41" name="Text Box 638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28573</xdr:rowOff>
    </xdr:to>
    <xdr:sp macro="" textlink="">
      <xdr:nvSpPr>
        <xdr:cNvPr id="542" name="Text Box 639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43" name="Text Box 640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44" name="Text Box 641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28573</xdr:rowOff>
    </xdr:to>
    <xdr:sp macro="" textlink="">
      <xdr:nvSpPr>
        <xdr:cNvPr id="545" name="Text Box 642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46" name="Text Box 643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47" name="Text Box 644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548" name="Text Box 645"/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49" name="Text Box 646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50" name="Text Box 647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551" name="Text Box 648"/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52" name="Text Box 649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53" name="Text Box 650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554" name="Text Box 651"/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555" name="Text Box 652"/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56" name="Text Box 653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57" name="Text Box 654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558" name="Text Box 655"/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59" name="Text Box 656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60" name="Text Box 657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561" name="Text Box 658"/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62" name="Text Box 659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63" name="Text Box 660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564" name="Text Box 661"/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65" name="Text Box 662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66" name="Text Box 663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567" name="Text Box 664"/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68" name="Text Box 665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69" name="Text Box 666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570" name="Text Box 667"/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71" name="Text Box 668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72" name="Text Box 669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573" name="Text Box 670"/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574" name="Text Box 671"/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75" name="Text Box 672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76" name="Text Box 673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577" name="Text Box 674"/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78" name="Text Box 675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79" name="Text Box 676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580" name="Text Box 677"/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81" name="Text Box 678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82" name="Text Box 679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583" name="Text Box 680"/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84" name="Text Box 681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85" name="Text Box 682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586" name="Text Box 683"/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87" name="Text Box 684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88" name="Text Box 685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589" name="Text Box 686"/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90" name="Text Box 687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91" name="Text Box 688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592" name="Text Box 689"/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593" name="Text Box 690"/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94" name="Text Box 691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95" name="Text Box 692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596" name="Text Box 693"/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97" name="Text Box 694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598" name="Text Box 695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599" name="Text Box 696"/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00" name="Text Box 697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01" name="Text Box 698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602" name="Text Box 699"/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603" name="Text Box 700"/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04" name="Text Box 701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05" name="Text Box 702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606" name="Text Box 703"/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07" name="Text Box 704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08" name="Text Box 705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609" name="Text Box 706"/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610" name="Text Box 707"/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11" name="Text Box 708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12" name="Text Box 709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613" name="Text Box 710"/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14" name="Text Box 711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15" name="Text Box 712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616" name="Text Box 713"/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17" name="Text Box 714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18" name="Text Box 715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619" name="Text Box 716"/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620" name="Text Box 717"/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21" name="Text Box 718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22" name="Text Box 719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623" name="Text Box 720"/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24" name="Text Box 721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25" name="Text Box 722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626" name="Text Box 723"/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627" name="Text Box 724"/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28" name="Text Box 725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29" name="Text Box 726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630" name="Text Box 727"/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31" name="Text Box 728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32" name="Text Box 729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633" name="Text Box 730"/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34" name="Text Box 731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35" name="Text Box 732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636" name="Text Box 733"/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637" name="Text Box 734"/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38" name="Text Box 735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39" name="Text Box 736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640" name="Text Box 737"/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41" name="Text Box 738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42" name="Text Box 739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643" name="Text Box 740"/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644" name="Text Box 741"/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45" name="Text Box 742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46" name="Text Box 743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647" name="Text Box 744"/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48" name="Text Box 745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49" name="Text Box 746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650" name="Text Box 747"/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51" name="Text Box 748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52" name="Text Box 749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653" name="Text Box 750"/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54" name="Text Box 751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55" name="Text Box 752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656" name="Text Box 753"/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57" name="Text Box 754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58" name="Text Box 755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659" name="Text Box 756"/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60" name="Text Box 757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61" name="Text Box 758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662" name="Text Box 759"/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663" name="Text Box 760"/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64" name="Text Box 761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65" name="Text Box 762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666" name="Text Box 763"/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67" name="Text Box 764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68" name="Text Box 765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669" name="Text Box 766"/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70" name="Text Box 767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71" name="Text Box 768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672" name="Text Box 769"/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73" name="Text Box 770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74" name="Text Box 771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675" name="Text Box 772"/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76" name="Text Box 773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77" name="Text Box 774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678" name="Text Box 775"/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79" name="Text Box 776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80" name="Text Box 777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681" name="Text Box 778"/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682" name="Text Box 779"/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83" name="Text Box 780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84" name="Text Box 781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685" name="Text Box 782"/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86" name="Text Box 783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87" name="Text Box 784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688" name="Text Box 785"/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89" name="Text Box 786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90" name="Text Box 787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691" name="Text Box 788"/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92" name="Text Box 789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93" name="Text Box 790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694" name="Text Box 791"/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95" name="Text Box 792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96" name="Text Box 793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697" name="Text Box 794"/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98" name="Text Box 795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699" name="Text Box 796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700" name="Text Box 797"/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701" name="Text Box 798"/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02" name="Text Box 799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03" name="Text Box 800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704" name="Text Box 801"/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05" name="Text Box 802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06" name="Text Box 803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707" name="Text Box 804"/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08" name="Text Box 805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09" name="Text Box 806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710" name="Text Box 807"/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11" name="Text Box 808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12" name="Text Box 809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713" name="Text Box 810"/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14" name="Text Box 811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15" name="Text Box 812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716" name="Text Box 813"/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17" name="Text Box 814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18" name="Text Box 815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719" name="Text Box 816"/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720" name="Text Box 817"/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21" name="Text Box 818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22" name="Text Box 819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723" name="Text Box 820"/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24" name="Text Box 821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25" name="Text Box 822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726" name="Text Box 823"/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27" name="Text Box 824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28" name="Text Box 825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28574</xdr:rowOff>
    </xdr:to>
    <xdr:sp macro="" textlink="">
      <xdr:nvSpPr>
        <xdr:cNvPr id="729" name="Text Box 826"/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30" name="Text Box 827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31" name="Text Box 828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732" name="Text Box 829"/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33" name="Text Box 830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34" name="Text Box 831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735" name="Text Box 832"/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36" name="Text Box 833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37" name="Text Box 834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738" name="Text Box 835"/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739" name="Text Box 836"/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40" name="Text Box 837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41" name="Text Box 838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742" name="Text Box 839"/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43" name="Text Box 840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44" name="Text Box 841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745" name="Text Box 842"/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46" name="Text Box 843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47" name="Text Box 844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28575</xdr:rowOff>
    </xdr:to>
    <xdr:sp macro="" textlink="">
      <xdr:nvSpPr>
        <xdr:cNvPr id="748" name="Text Box 845"/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49" name="Text Box 846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50" name="Text Box 847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751" name="Text Box 848"/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52" name="Text Box 849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53" name="Text Box 850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754" name="Text Box 851"/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55" name="Text Box 852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56" name="Text Box 853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757" name="Text Box 854"/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758" name="Text Box 855"/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59" name="Text Box 856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60" name="Text Box 857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761" name="Text Box 858"/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62" name="Text Box 859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63" name="Text Box 860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764" name="Text Box 861"/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65" name="Text Box 862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66" name="Text Box 863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767" name="Text Box 864"/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68" name="Text Box 865"/>
        <xdr:cNvSpPr txBox="1">
          <a:spLocks noChangeArrowheads="1"/>
        </xdr:cNvSpPr>
      </xdr:nvSpPr>
      <xdr:spPr bwMode="auto">
        <a:xfrm>
          <a:off x="1619250" y="90982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69" name="Text Box 866"/>
        <xdr:cNvSpPr txBox="1">
          <a:spLocks noChangeArrowheads="1"/>
        </xdr:cNvSpPr>
      </xdr:nvSpPr>
      <xdr:spPr bwMode="auto">
        <a:xfrm>
          <a:off x="1619250" y="90982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28576</xdr:rowOff>
    </xdr:to>
    <xdr:sp macro="" textlink="">
      <xdr:nvSpPr>
        <xdr:cNvPr id="770" name="Text Box 867"/>
        <xdr:cNvSpPr txBox="1">
          <a:spLocks noChangeArrowheads="1"/>
        </xdr:cNvSpPr>
      </xdr:nvSpPr>
      <xdr:spPr bwMode="auto">
        <a:xfrm>
          <a:off x="1619250" y="91163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71" name="Text Box 868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72" name="Text Box 869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495300</xdr:colOff>
      <xdr:row>86</xdr:row>
      <xdr:rowOff>0</xdr:rowOff>
    </xdr:from>
    <xdr:to>
      <xdr:col>2</xdr:col>
      <xdr:colOff>495300</xdr:colOff>
      <xdr:row>86</xdr:row>
      <xdr:rowOff>38100</xdr:rowOff>
    </xdr:to>
    <xdr:sp macro="" textlink="">
      <xdr:nvSpPr>
        <xdr:cNvPr id="773" name="Text Box 870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775" name="Text Box 10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776" name="Text Box 10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777" name="Text Box 10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778" name="Text Box 10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779" name="Text Box 10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780" name="Text Box 10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781" name="Text Box 10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782" name="Text Box 10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783" name="Text Box 10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784" name="Text Box 11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785" name="Text Box 11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786" name="Text Box 11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787" name="Text Box 11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788" name="Text Box 11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789" name="Text Box 11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790" name="Text Box 11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791" name="Text Box 11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792" name="Text Box 11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793" name="Text Box 11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794" name="Text Box 12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795" name="Text Box 12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796" name="Text Box 12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797" name="Text Box 12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798" name="Text Box 12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799" name="Text Box 12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800" name="Text Box 12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801" name="Text Box 12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802" name="Text Box 12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803" name="Text Box 12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162204"/>
    <xdr:sp macro="" textlink="">
      <xdr:nvSpPr>
        <xdr:cNvPr id="804" name="Text Box 130"/>
        <xdr:cNvSpPr txBox="1">
          <a:spLocks noChangeArrowheads="1"/>
        </xdr:cNvSpPr>
      </xdr:nvSpPr>
      <xdr:spPr bwMode="auto">
        <a:xfrm>
          <a:off x="1078006" y="19442206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805" name="Text Box 131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06" name="Text Box 13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07" name="Text Box 13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808" name="Text Box 134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09" name="Text Box 13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10" name="Text Box 13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811" name="Text Box 137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12" name="Text Box 13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13" name="Text Box 13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814" name="Text Box 140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15" name="Text Box 14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16" name="Text Box 14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817" name="Text Box 143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18" name="Text Box 14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19" name="Text Box 14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820" name="Text Box 146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821" name="Text Box 14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22" name="Text Box 14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23" name="Text Box 14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824" name="Text Box 15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25" name="Text Box 15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26" name="Text Box 15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827" name="Text Box 15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28" name="Text Box 15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29" name="Text Box 15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830" name="Text Box 15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31" name="Text Box 15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32" name="Text Box 15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833" name="Text Box 159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34" name="Text Box 16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35" name="Text Box 16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836" name="Text Box 162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837" name="Text Box 163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38" name="Text Box 16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39" name="Text Box 16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840" name="Text Box 16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41" name="Text Box 16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42" name="Text Box 16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843" name="Text Box 169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44" name="Text Box 17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45" name="Text Box 17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846" name="Text Box 172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47" name="Text Box 17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48" name="Text Box 17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849" name="Text Box 175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50" name="Text Box 17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51" name="Text Box 17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852" name="Text Box 178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53" name="Text Box 17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54" name="Text Box 18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855" name="Text Box 18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856" name="Text Box 18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857" name="Text Box 18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858" name="Text Box 18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859" name="Text Box 18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860" name="Text Box 18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861" name="Text Box 18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862" name="Text Box 18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863" name="Text Box 18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864" name="Text Box 19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865" name="Text Box 19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866" name="Text Box 19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867" name="Text Box 19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868" name="Text Box 19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869" name="Text Box 19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870" name="Text Box 19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871" name="Text Box 19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872" name="Text Box 19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873" name="Text Box 19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874" name="Text Box 20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875" name="Text Box 20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876" name="Text Box 20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877" name="Text Box 20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878" name="Text Box 20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879" name="Text Box 20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880" name="Text Box 20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881" name="Text Box 20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882" name="Text Box 208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883" name="Text Box 209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84" name="Text Box 21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85" name="Text Box 21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886" name="Text Box 212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87" name="Text Box 21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88" name="Text Box 21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889" name="Text Box 215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90" name="Text Box 21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91" name="Text Box 21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892" name="Text Box 218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93" name="Text Box 21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94" name="Text Box 22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895" name="Text Box 221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96" name="Text Box 22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97" name="Text Box 22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898" name="Text Box 22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899" name="Text Box 22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00" name="Text Box 22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901" name="Text Box 22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902" name="Text Box 228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03" name="Text Box 22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04" name="Text Box 23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905" name="Text Box 231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06" name="Text Box 23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07" name="Text Box 23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908" name="Text Box 23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09" name="Text Box 23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10" name="Text Box 23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911" name="Text Box 23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912" name="Text Box 238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13" name="Text Box 23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14" name="Text Box 24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915" name="Text Box 241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16" name="Text Box 24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17" name="Text Box 24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918" name="Text Box 244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19" name="Text Box 24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20" name="Text Box 24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921" name="Text Box 247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922" name="Text Box 248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23" name="Text Box 24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24" name="Text Box 25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925" name="Text Box 251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26" name="Text Box 25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27" name="Text Box 25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928" name="Text Box 25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29" name="Text Box 25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30" name="Text Box 25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931" name="Text Box 25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932" name="Text Box 258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33" name="Text Box 25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34" name="Text Box 26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935" name="Text Box 26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36" name="Text Box 26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37" name="Text Box 26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938" name="Text Box 264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39" name="Text Box 26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40" name="Text Box 26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941" name="Text Box 26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942" name="Text Box 268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43" name="Text Box 26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44" name="Text Box 27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945" name="Text Box 271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46" name="Text Box 27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47" name="Text Box 27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948" name="Text Box 274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49" name="Text Box 27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50" name="Text Box 27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951" name="Text Box 277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952" name="Text Box 278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53" name="Text Box 27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54" name="Text Box 28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955" name="Text Box 28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56" name="Text Box 28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57" name="Text Box 28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958" name="Text Box 284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59" name="Text Box 28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60" name="Text Box 28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961" name="Text Box 28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62" name="Text Box 28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63" name="Text Box 28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964" name="Text Box 29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65" name="Text Box 29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66" name="Text Box 29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967" name="Text Box 29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68" name="Text Box 29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69" name="Text Box 29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970" name="Text Box 29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971" name="Text Box 29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72" name="Text Box 29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73" name="Text Box 29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974" name="Text Box 30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75" name="Text Box 30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76" name="Text Box 30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977" name="Text Box 30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78" name="Text Box 30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79" name="Text Box 30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980" name="Text Box 30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81" name="Text Box 30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982" name="Text Box 30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983" name="Text Box 30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984" name="Text Box 31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985" name="Text Box 31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986" name="Text Box 31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987" name="Text Box 31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988" name="Text Box 31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989" name="Text Box 31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990" name="Text Box 31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991" name="Text Box 31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992" name="Text Box 31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993" name="Text Box 31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994" name="Text Box 32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995" name="Text Box 32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996" name="Text Box 32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997" name="Text Box 32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998" name="Text Box 32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999" name="Text Box 32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00" name="Text Box 32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01" name="Text Box 32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02" name="Text Box 32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03" name="Text Box 32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04" name="Text Box 33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05" name="Text Box 33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06" name="Text Box 33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07" name="Text Box 33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08" name="Text Box 33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09" name="Text Box 33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010" name="Text Box 33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011" name="Text Box 33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012" name="Text Box 33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013" name="Text Box 33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014" name="Text Box 34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015" name="Text Box 34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016" name="Text Box 34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017" name="Text Box 34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018" name="Text Box 34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019" name="Text Box 34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20" name="Text Box 34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21" name="Text Box 34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22" name="Text Box 34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23" name="Text Box 34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24" name="Text Box 35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25" name="Text Box 35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26" name="Text Box 35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27" name="Text Box 35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28" name="Text Box 35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29" name="Text Box 35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30" name="Text Box 35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31" name="Text Box 35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32" name="Text Box 35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33" name="Text Box 35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34" name="Text Box 36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35" name="Text Box 36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36" name="Text Box 36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37" name="Text Box 36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38" name="Text Box 36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39" name="Text Box 36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40" name="Text Box 36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41" name="Text Box 36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42" name="Text Box 36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43" name="Text Box 36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44" name="Text Box 37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45" name="Text Box 37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46" name="Text Box 37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047" name="Text Box 37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1048" name="Text Box 374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049" name="Text Box 37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050" name="Text Box 37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1051" name="Text Box 377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052" name="Text Box 37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053" name="Text Box 37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1054" name="Text Box 380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055" name="Text Box 38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056" name="Text Box 38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57" name="Text Box 38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58" name="Text Box 38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59" name="Text Box 38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60" name="Text Box 38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61" name="Text Box 38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62" name="Text Box 38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63" name="Text Box 38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64" name="Text Box 39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65" name="Text Box 39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66" name="Text Box 39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67" name="Text Box 39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68" name="Text Box 39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69" name="Text Box 39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70" name="Text Box 39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71" name="Text Box 39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72" name="Text Box 39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73" name="Text Box 39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74" name="Text Box 40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75" name="Text Box 40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76" name="Text Box 40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77" name="Text Box 40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78" name="Text Box 40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79" name="Text Box 40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80" name="Text Box 40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81" name="Text Box 40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82" name="Text Box 40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83" name="Text Box 40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1084" name="Text Box 410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1085" name="Text Box 411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086" name="Text Box 41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087" name="Text Box 41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1088" name="Text Box 414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089" name="Text Box 41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090" name="Text Box 41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1091" name="Text Box 417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092" name="Text Box 41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093" name="Text Box 41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94" name="Text Box 42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95" name="Text Box 42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96" name="Text Box 42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97" name="Text Box 42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98" name="Text Box 42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099" name="Text Box 42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100" name="Text Box 42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101" name="Text Box 42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102" name="Text Box 42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103" name="Text Box 42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104" name="Text Box 43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105" name="Text Box 43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106" name="Text Box 43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107" name="Text Box 43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108" name="Text Box 43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109" name="Text Box 43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110" name="Text Box 43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111" name="Text Box 43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112" name="Text Box 43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113" name="Text Box 43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114" name="Text Box 44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115" name="Text Box 44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116" name="Text Box 44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117" name="Text Box 44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118" name="Text Box 44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119" name="Text Box 44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1120" name="Text Box 44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1121" name="Text Box 447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22" name="Text Box 44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23" name="Text Box 44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124" name="Text Box 45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25" name="Text Box 45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26" name="Text Box 45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127" name="Text Box 45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28" name="Text Box 45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29" name="Text Box 45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130" name="Text Box 456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131" name="Text Box 45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32" name="Text Box 45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33" name="Text Box 45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134" name="Text Box 46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35" name="Text Box 46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36" name="Text Box 46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137" name="Text Box 46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38" name="Text Box 46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39" name="Text Box 46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140" name="Text Box 466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141" name="Text Box 46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42" name="Text Box 46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43" name="Text Box 46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144" name="Text Box 47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45" name="Text Box 47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46" name="Text Box 47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147" name="Text Box 47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48" name="Text Box 47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49" name="Text Box 47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150" name="Text Box 476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51" name="Text Box 47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52" name="Text Box 47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1153" name="Text Box 479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54" name="Text Box 48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55" name="Text Box 48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1156" name="Text Box 482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57" name="Text Box 48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58" name="Text Box 48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1159" name="Text Box 485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1160" name="Text Box 486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61" name="Text Box 48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62" name="Text Box 48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1163" name="Text Box 489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64" name="Text Box 49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65" name="Text Box 49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1166" name="Text Box 492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67" name="Text Box 49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68" name="Text Box 49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1169" name="Text Box 495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1170" name="Text Box 496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71" name="Text Box 49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72" name="Text Box 49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1173" name="Text Box 499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74" name="Text Box 50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75" name="Text Box 50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1176" name="Text Box 502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77" name="Text Box 50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78" name="Text Box 50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1179" name="Text Box 505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80" name="Text Box 50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81" name="Text Box 50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182" name="Text Box 508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83" name="Text Box 50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84" name="Text Box 51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185" name="Text Box 511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86" name="Text Box 51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87" name="Text Box 51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188" name="Text Box 51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189" name="Text Box 515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90" name="Text Box 51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91" name="Text Box 51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192" name="Text Box 518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93" name="Text Box 51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94" name="Text Box 52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195" name="Text Box 521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96" name="Text Box 52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197" name="Text Box 52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198" name="Text Box 52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199" name="Text Box 525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00" name="Text Box 52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01" name="Text Box 52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202" name="Text Box 528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03" name="Text Box 52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04" name="Text Box 53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205" name="Text Box 531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06" name="Text Box 53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07" name="Text Box 53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208" name="Text Box 53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209" name="Text Box 535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10" name="Text Box 53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11" name="Text Box 53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212" name="Text Box 538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13" name="Text Box 53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14" name="Text Box 54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215" name="Text Box 54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16" name="Text Box 54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17" name="Text Box 54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218" name="Text Box 544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19" name="Text Box 54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20" name="Text Box 54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221" name="Text Box 54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22" name="Text Box 54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23" name="Text Box 54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224" name="Text Box 55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225" name="Text Box 55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26" name="Text Box 55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27" name="Text Box 55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228" name="Text Box 554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29" name="Text Box 55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30" name="Text Box 55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231" name="Text Box 55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32" name="Text Box 55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33" name="Text Box 55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234" name="Text Box 56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235" name="Text Box 56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36" name="Text Box 56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37" name="Text Box 56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238" name="Text Box 564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39" name="Text Box 56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40" name="Text Box 56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241" name="Text Box 56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42" name="Text Box 56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43" name="Text Box 56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244" name="Text Box 57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245" name="Text Box 57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46" name="Text Box 57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47" name="Text Box 57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248" name="Text Box 574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49" name="Text Box 57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50" name="Text Box 57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251" name="Text Box 57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52" name="Text Box 57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53" name="Text Box 57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254" name="Text Box 58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55" name="Text Box 58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56" name="Text Box 58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257" name="Text Box 58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58" name="Text Box 58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59" name="Text Box 58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260" name="Text Box 58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261" name="Text Box 58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62" name="Text Box 58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63" name="Text Box 58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264" name="Text Box 59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65" name="Text Box 59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66" name="Text Box 59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267" name="Text Box 59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68" name="Text Box 59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69" name="Text Box 59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270" name="Text Box 59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271" name="Text Box 59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72" name="Text Box 59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73" name="Text Box 59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274" name="Text Box 60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75" name="Text Box 60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76" name="Text Box 60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277" name="Text Box 60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78" name="Text Box 60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79" name="Text Box 60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280" name="Text Box 60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1281" name="Text Box 607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82" name="Text Box 60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83" name="Text Box 60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1284" name="Text Box 610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85" name="Text Box 61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86" name="Text Box 61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1287" name="Text Box 613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88" name="Text Box 61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89" name="Text Box 61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1290" name="Text Box 616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91" name="Text Box 61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92" name="Text Box 61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1293" name="Text Box 619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94" name="Text Box 62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95" name="Text Box 62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1296" name="Text Box 622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1297" name="Text Box 623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98" name="Text Box 62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299" name="Text Box 62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1300" name="Text Box 626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01" name="Text Box 62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02" name="Text Box 62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1303" name="Text Box 629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04" name="Text Box 63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05" name="Text Box 63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1306" name="Text Box 632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1307" name="Text Box 633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08" name="Text Box 63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09" name="Text Box 63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1310" name="Text Box 636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11" name="Text Box 63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12" name="Text Box 63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1313" name="Text Box 639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14" name="Text Box 64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15" name="Text Box 64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1316" name="Text Box 642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17" name="Text Box 64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18" name="Text Box 64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319" name="Text Box 645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20" name="Text Box 64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21" name="Text Box 64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322" name="Text Box 648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23" name="Text Box 64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24" name="Text Box 65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325" name="Text Box 65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326" name="Text Box 652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27" name="Text Box 65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28" name="Text Box 65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329" name="Text Box 655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30" name="Text Box 65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31" name="Text Box 65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332" name="Text Box 658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33" name="Text Box 65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34" name="Text Box 66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335" name="Text Box 66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36" name="Text Box 66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37" name="Text Box 66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338" name="Text Box 66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39" name="Text Box 66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40" name="Text Box 66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341" name="Text Box 66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42" name="Text Box 66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43" name="Text Box 66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344" name="Text Box 67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345" name="Text Box 671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46" name="Text Box 67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47" name="Text Box 67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348" name="Text Box 67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49" name="Text Box 67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50" name="Text Box 67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351" name="Text Box 67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52" name="Text Box 67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53" name="Text Box 67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354" name="Text Box 68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55" name="Text Box 68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56" name="Text Box 68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357" name="Text Box 683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58" name="Text Box 68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59" name="Text Box 68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360" name="Text Box 686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61" name="Text Box 68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62" name="Text Box 68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363" name="Text Box 689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364" name="Text Box 690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65" name="Text Box 69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66" name="Text Box 69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367" name="Text Box 693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68" name="Text Box 69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69" name="Text Box 69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370" name="Text Box 696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71" name="Text Box 69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72" name="Text Box 69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373" name="Text Box 699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374" name="Text Box 70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75" name="Text Box 70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76" name="Text Box 70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377" name="Text Box 70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78" name="Text Box 70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79" name="Text Box 70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380" name="Text Box 70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381" name="Text Box 70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82" name="Text Box 70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83" name="Text Box 70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384" name="Text Box 71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85" name="Text Box 71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86" name="Text Box 71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387" name="Text Box 71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88" name="Text Box 71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89" name="Text Box 71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390" name="Text Box 71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391" name="Text Box 71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92" name="Text Box 71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93" name="Text Box 71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394" name="Text Box 72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95" name="Text Box 72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96" name="Text Box 72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397" name="Text Box 72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398" name="Text Box 72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399" name="Text Box 72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00" name="Text Box 72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401" name="Text Box 72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02" name="Text Box 72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03" name="Text Box 72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404" name="Text Box 73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05" name="Text Box 73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06" name="Text Box 73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407" name="Text Box 73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408" name="Text Box 734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09" name="Text Box 73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10" name="Text Box 73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411" name="Text Box 737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12" name="Text Box 73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13" name="Text Box 73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414" name="Text Box 740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415" name="Text Box 741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16" name="Text Box 74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17" name="Text Box 74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418" name="Text Box 744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19" name="Text Box 74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20" name="Text Box 74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421" name="Text Box 747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22" name="Text Box 74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23" name="Text Box 74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424" name="Text Box 750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25" name="Text Box 75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26" name="Text Box 75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427" name="Text Box 75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28" name="Text Box 75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29" name="Text Box 75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430" name="Text Box 756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31" name="Text Box 75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32" name="Text Box 75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433" name="Text Box 759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434" name="Text Box 76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35" name="Text Box 76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36" name="Text Box 76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437" name="Text Box 76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38" name="Text Box 76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39" name="Text Box 76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440" name="Text Box 766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41" name="Text Box 76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42" name="Text Box 76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443" name="Text Box 769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44" name="Text Box 77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45" name="Text Box 77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446" name="Text Box 772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47" name="Text Box 77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48" name="Text Box 77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449" name="Text Box 775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50" name="Text Box 77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51" name="Text Box 77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452" name="Text Box 778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453" name="Text Box 779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54" name="Text Box 78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55" name="Text Box 78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456" name="Text Box 782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57" name="Text Box 78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58" name="Text Box 78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459" name="Text Box 785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60" name="Text Box 78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61" name="Text Box 78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462" name="Text Box 788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63" name="Text Box 78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64" name="Text Box 79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465" name="Text Box 791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66" name="Text Box 79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67" name="Text Box 79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468" name="Text Box 794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69" name="Text Box 79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70" name="Text Box 79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471" name="Text Box 797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472" name="Text Box 798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73" name="Text Box 79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74" name="Text Box 80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475" name="Text Box 801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76" name="Text Box 80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77" name="Text Box 80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478" name="Text Box 804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79" name="Text Box 80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80" name="Text Box 80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481" name="Text Box 807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82" name="Text Box 80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83" name="Text Box 80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484" name="Text Box 81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85" name="Text Box 81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86" name="Text Box 81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487" name="Text Box 81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88" name="Text Box 81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89" name="Text Box 81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490" name="Text Box 816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491" name="Text Box 81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92" name="Text Box 81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93" name="Text Box 81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494" name="Text Box 82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95" name="Text Box 82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96" name="Text Box 82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497" name="Text Box 82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98" name="Text Box 82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499" name="Text Box 82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1500" name="Text Box 826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501" name="Text Box 82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502" name="Text Box 82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503" name="Text Box 829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504" name="Text Box 83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505" name="Text Box 83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506" name="Text Box 832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507" name="Text Box 83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508" name="Text Box 83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509" name="Text Box 835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510" name="Text Box 836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511" name="Text Box 83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512" name="Text Box 83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513" name="Text Box 839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514" name="Text Box 84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515" name="Text Box 84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516" name="Text Box 842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517" name="Text Box 84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518" name="Text Box 84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1519" name="Text Box 845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520" name="Text Box 84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521" name="Text Box 84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522" name="Text Box 848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523" name="Text Box 84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524" name="Text Box 85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525" name="Text Box 85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526" name="Text Box 85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527" name="Text Box 85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528" name="Text Box 854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529" name="Text Box 855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530" name="Text Box 85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531" name="Text Box 85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532" name="Text Box 858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533" name="Text Box 85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534" name="Text Box 86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535" name="Text Box 86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536" name="Text Box 86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537" name="Text Box 86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538" name="Text Box 864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539" name="Text Box 86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540" name="Text Box 86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1541" name="Text Box 86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542" name="Text Box 86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543" name="Text Box 86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1544" name="Text Box 87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15" name="Text Box 10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16" name="Text Box 10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317" name="Text Box 10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318" name="Text Box 10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319" name="Text Box 10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320" name="Text Box 10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321" name="Text Box 10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322" name="Text Box 10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323" name="Text Box 10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324" name="Text Box 11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325" name="Text Box 11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326" name="Text Box 11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327" name="Text Box 11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328" name="Text Box 11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329" name="Text Box 11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330" name="Text Box 11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331" name="Text Box 11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332" name="Text Box 11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333" name="Text Box 11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334" name="Text Box 12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335" name="Text Box 12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336" name="Text Box 12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337" name="Text Box 12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338" name="Text Box 12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339" name="Text Box 12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340" name="Text Box 12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341" name="Text Box 12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342" name="Text Box 12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343" name="Text Box 12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3"/>
    <xdr:sp macro="" textlink="">
      <xdr:nvSpPr>
        <xdr:cNvPr id="2345" name="Text Box 131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46" name="Text Box 13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47" name="Text Box 13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348" name="Text Box 134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49" name="Text Box 13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50" name="Text Box 13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3"/>
    <xdr:sp macro="" textlink="">
      <xdr:nvSpPr>
        <xdr:cNvPr id="2351" name="Text Box 137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52" name="Text Box 13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53" name="Text Box 13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354" name="Text Box 140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55" name="Text Box 14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56" name="Text Box 14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3"/>
    <xdr:sp macro="" textlink="">
      <xdr:nvSpPr>
        <xdr:cNvPr id="2357" name="Text Box 143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58" name="Text Box 14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59" name="Text Box 14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360" name="Text Box 146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361" name="Text Box 147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62" name="Text Box 14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63" name="Text Box 14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364" name="Text Box 15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65" name="Text Box 15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66" name="Text Box 15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367" name="Text Box 153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68" name="Text Box 15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69" name="Text Box 15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370" name="Text Box 156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71" name="Text Box 15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72" name="Text Box 15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373" name="Text Box 159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74" name="Text Box 16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75" name="Text Box 16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376" name="Text Box 162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377" name="Text Box 163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78" name="Text Box 16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79" name="Text Box 16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380" name="Text Box 166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81" name="Text Box 16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82" name="Text Box 16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383" name="Text Box 169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84" name="Text Box 17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85" name="Text Box 17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386" name="Text Box 172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87" name="Text Box 17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88" name="Text Box 17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389" name="Text Box 175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90" name="Text Box 17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91" name="Text Box 17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392" name="Text Box 178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93" name="Text Box 17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394" name="Text Box 18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395" name="Text Box 18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396" name="Text Box 18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397" name="Text Box 18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398" name="Text Box 18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399" name="Text Box 18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400" name="Text Box 18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401" name="Text Box 18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402" name="Text Box 18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403" name="Text Box 18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404" name="Text Box 19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405" name="Text Box 19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406" name="Text Box 19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407" name="Text Box 19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408" name="Text Box 19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409" name="Text Box 19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410" name="Text Box 19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411" name="Text Box 19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412" name="Text Box 19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413" name="Text Box 19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414" name="Text Box 20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415" name="Text Box 20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416" name="Text Box 20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417" name="Text Box 20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418" name="Text Box 20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419" name="Text Box 20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420" name="Text Box 20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421" name="Text Box 20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3"/>
    <xdr:sp macro="" textlink="">
      <xdr:nvSpPr>
        <xdr:cNvPr id="2422" name="Text Box 208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423" name="Text Box 209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24" name="Text Box 21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25" name="Text Box 21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426" name="Text Box 212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27" name="Text Box 21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28" name="Text Box 21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429" name="Text Box 215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30" name="Text Box 21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31" name="Text Box 21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432" name="Text Box 218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33" name="Text Box 21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34" name="Text Box 22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435" name="Text Box 221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36" name="Text Box 22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37" name="Text Box 22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438" name="Text Box 224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39" name="Text Box 22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40" name="Text Box 22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441" name="Text Box 227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442" name="Text Box 228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43" name="Text Box 22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44" name="Text Box 23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445" name="Text Box 231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46" name="Text Box 23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47" name="Text Box 23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448" name="Text Box 234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49" name="Text Box 23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50" name="Text Box 23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451" name="Text Box 237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452" name="Text Box 238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53" name="Text Box 23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54" name="Text Box 24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455" name="Text Box 241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56" name="Text Box 24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57" name="Text Box 24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458" name="Text Box 244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59" name="Text Box 24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60" name="Text Box 24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461" name="Text Box 247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462" name="Text Box 248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63" name="Text Box 24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64" name="Text Box 25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465" name="Text Box 251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66" name="Text Box 25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67" name="Text Box 25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468" name="Text Box 254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69" name="Text Box 25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70" name="Text Box 25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471" name="Text Box 257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472" name="Text Box 258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73" name="Text Box 25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74" name="Text Box 26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475" name="Text Box 261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76" name="Text Box 26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77" name="Text Box 26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478" name="Text Box 264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79" name="Text Box 26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80" name="Text Box 26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481" name="Text Box 26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482" name="Text Box 268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83" name="Text Box 26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84" name="Text Box 27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485" name="Text Box 271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86" name="Text Box 27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87" name="Text Box 27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488" name="Text Box 274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89" name="Text Box 27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90" name="Text Box 27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491" name="Text Box 277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492" name="Text Box 278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93" name="Text Box 27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94" name="Text Box 28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495" name="Text Box 281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96" name="Text Box 28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97" name="Text Box 28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498" name="Text Box 284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499" name="Text Box 28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500" name="Text Box 28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501" name="Text Box 28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502" name="Text Box 28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503" name="Text Box 28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504" name="Text Box 29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505" name="Text Box 29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506" name="Text Box 29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507" name="Text Box 293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508" name="Text Box 29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509" name="Text Box 29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510" name="Text Box 296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511" name="Text Box 29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512" name="Text Box 29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513" name="Text Box 29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514" name="Text Box 30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515" name="Text Box 30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516" name="Text Box 30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517" name="Text Box 303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518" name="Text Box 30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519" name="Text Box 30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520" name="Text Box 306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521" name="Text Box 30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522" name="Text Box 30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23" name="Text Box 30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24" name="Text Box 31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25" name="Text Box 31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26" name="Text Box 31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27" name="Text Box 31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28" name="Text Box 31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29" name="Text Box 31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30" name="Text Box 31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31" name="Text Box 31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32" name="Text Box 31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33" name="Text Box 31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34" name="Text Box 32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35" name="Text Box 32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36" name="Text Box 32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37" name="Text Box 32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38" name="Text Box 32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39" name="Text Box 32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40" name="Text Box 32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41" name="Text Box 32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42" name="Text Box 32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43" name="Text Box 32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44" name="Text Box 33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45" name="Text Box 33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46" name="Text Box 33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47" name="Text Box 33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48" name="Text Box 33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49" name="Text Box 33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550" name="Text Box 336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551" name="Text Box 33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552" name="Text Box 33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553" name="Text Box 33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554" name="Text Box 34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555" name="Text Box 34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556" name="Text Box 34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557" name="Text Box 343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558" name="Text Box 34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559" name="Text Box 34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60" name="Text Box 34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61" name="Text Box 34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62" name="Text Box 34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63" name="Text Box 34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64" name="Text Box 35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65" name="Text Box 35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66" name="Text Box 35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67" name="Text Box 35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68" name="Text Box 35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69" name="Text Box 35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70" name="Text Box 35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71" name="Text Box 35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72" name="Text Box 35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73" name="Text Box 35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74" name="Text Box 36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75" name="Text Box 36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76" name="Text Box 36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77" name="Text Box 36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78" name="Text Box 36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79" name="Text Box 36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80" name="Text Box 36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81" name="Text Box 36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82" name="Text Box 36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83" name="Text Box 36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84" name="Text Box 37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85" name="Text Box 37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86" name="Text Box 37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587" name="Text Box 373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3"/>
    <xdr:sp macro="" textlink="">
      <xdr:nvSpPr>
        <xdr:cNvPr id="2588" name="Text Box 374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589" name="Text Box 37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590" name="Text Box 37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3"/>
    <xdr:sp macro="" textlink="">
      <xdr:nvSpPr>
        <xdr:cNvPr id="2591" name="Text Box 377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592" name="Text Box 37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593" name="Text Box 37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3"/>
    <xdr:sp macro="" textlink="">
      <xdr:nvSpPr>
        <xdr:cNvPr id="2594" name="Text Box 380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595" name="Text Box 38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596" name="Text Box 38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97" name="Text Box 38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98" name="Text Box 38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599" name="Text Box 38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00" name="Text Box 38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01" name="Text Box 38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02" name="Text Box 38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03" name="Text Box 38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04" name="Text Box 39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05" name="Text Box 39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06" name="Text Box 39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07" name="Text Box 39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08" name="Text Box 39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09" name="Text Box 39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10" name="Text Box 39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11" name="Text Box 39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12" name="Text Box 39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13" name="Text Box 39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14" name="Text Box 40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15" name="Text Box 40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16" name="Text Box 40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17" name="Text Box 40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18" name="Text Box 40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19" name="Text Box 40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20" name="Text Box 40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21" name="Text Box 40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22" name="Text Box 40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23" name="Text Box 40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3"/>
    <xdr:sp macro="" textlink="">
      <xdr:nvSpPr>
        <xdr:cNvPr id="2624" name="Text Box 410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7"/>
    <xdr:sp macro="" textlink="">
      <xdr:nvSpPr>
        <xdr:cNvPr id="2625" name="Text Box 411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626" name="Text Box 41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627" name="Text Box 41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7"/>
    <xdr:sp macro="" textlink="">
      <xdr:nvSpPr>
        <xdr:cNvPr id="2628" name="Text Box 414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629" name="Text Box 41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630" name="Text Box 41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7"/>
    <xdr:sp macro="" textlink="">
      <xdr:nvSpPr>
        <xdr:cNvPr id="2631" name="Text Box 417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632" name="Text Box 41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633" name="Text Box 41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34" name="Text Box 42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35" name="Text Box 42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36" name="Text Box 42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37" name="Text Box 42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38" name="Text Box 42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39" name="Text Box 42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40" name="Text Box 42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41" name="Text Box 42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42" name="Text Box 42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43" name="Text Box 42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44" name="Text Box 43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45" name="Text Box 43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46" name="Text Box 43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47" name="Text Box 43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48" name="Text Box 43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49" name="Text Box 43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50" name="Text Box 43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51" name="Text Box 43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52" name="Text Box 43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53" name="Text Box 43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54" name="Text Box 44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55" name="Text Box 44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56" name="Text Box 44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57" name="Text Box 44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58" name="Text Box 44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59" name="Text Box 44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95250" cy="19050"/>
    <xdr:sp macro="" textlink="">
      <xdr:nvSpPr>
        <xdr:cNvPr id="2660" name="Text Box 44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7"/>
    <xdr:sp macro="" textlink="">
      <xdr:nvSpPr>
        <xdr:cNvPr id="2661" name="Text Box 447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662" name="Text Box 44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663" name="Text Box 44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664" name="Text Box 450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665" name="Text Box 45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666" name="Text Box 45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667" name="Text Box 453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668" name="Text Box 45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669" name="Text Box 45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670" name="Text Box 456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671" name="Text Box 457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672" name="Text Box 45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673" name="Text Box 45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674" name="Text Box 460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675" name="Text Box 46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676" name="Text Box 46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677" name="Text Box 463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678" name="Text Box 46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679" name="Text Box 46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680" name="Text Box 466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681" name="Text Box 467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682" name="Text Box 46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683" name="Text Box 46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684" name="Text Box 470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685" name="Text Box 47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686" name="Text Box 47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687" name="Text Box 473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688" name="Text Box 47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689" name="Text Box 47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690" name="Text Box 476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691" name="Text Box 47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692" name="Text Box 47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7"/>
    <xdr:sp macro="" textlink="">
      <xdr:nvSpPr>
        <xdr:cNvPr id="2693" name="Text Box 479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694" name="Text Box 48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695" name="Text Box 48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7"/>
    <xdr:sp macro="" textlink="">
      <xdr:nvSpPr>
        <xdr:cNvPr id="2696" name="Text Box 482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697" name="Text Box 48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698" name="Text Box 48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7"/>
    <xdr:sp macro="" textlink="">
      <xdr:nvSpPr>
        <xdr:cNvPr id="2699" name="Text Box 485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7"/>
    <xdr:sp macro="" textlink="">
      <xdr:nvSpPr>
        <xdr:cNvPr id="2700" name="Text Box 486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01" name="Text Box 48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02" name="Text Box 48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7"/>
    <xdr:sp macro="" textlink="">
      <xdr:nvSpPr>
        <xdr:cNvPr id="2703" name="Text Box 489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04" name="Text Box 49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05" name="Text Box 49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7"/>
    <xdr:sp macro="" textlink="">
      <xdr:nvSpPr>
        <xdr:cNvPr id="2706" name="Text Box 492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07" name="Text Box 49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08" name="Text Box 49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7"/>
    <xdr:sp macro="" textlink="">
      <xdr:nvSpPr>
        <xdr:cNvPr id="2709" name="Text Box 495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7"/>
    <xdr:sp macro="" textlink="">
      <xdr:nvSpPr>
        <xdr:cNvPr id="2710" name="Text Box 496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11" name="Text Box 49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12" name="Text Box 49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7"/>
    <xdr:sp macro="" textlink="">
      <xdr:nvSpPr>
        <xdr:cNvPr id="2713" name="Text Box 499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14" name="Text Box 50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15" name="Text Box 50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7"/>
    <xdr:sp macro="" textlink="">
      <xdr:nvSpPr>
        <xdr:cNvPr id="2716" name="Text Box 502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17" name="Text Box 50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18" name="Text Box 50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7"/>
    <xdr:sp macro="" textlink="">
      <xdr:nvSpPr>
        <xdr:cNvPr id="2719" name="Text Box 505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20" name="Text Box 50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21" name="Text Box 50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722" name="Text Box 508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23" name="Text Box 50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24" name="Text Box 51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725" name="Text Box 511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26" name="Text Box 51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27" name="Text Box 51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728" name="Text Box 514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729" name="Text Box 515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30" name="Text Box 51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31" name="Text Box 51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732" name="Text Box 518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33" name="Text Box 51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34" name="Text Box 52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735" name="Text Box 521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36" name="Text Box 52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37" name="Text Box 52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738" name="Text Box 524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739" name="Text Box 525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40" name="Text Box 52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41" name="Text Box 52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742" name="Text Box 528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43" name="Text Box 52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44" name="Text Box 53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745" name="Text Box 531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46" name="Text Box 53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47" name="Text Box 53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748" name="Text Box 534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749" name="Text Box 535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50" name="Text Box 53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51" name="Text Box 53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752" name="Text Box 538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53" name="Text Box 53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54" name="Text Box 54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755" name="Text Box 541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56" name="Text Box 54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57" name="Text Box 54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758" name="Text Box 544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59" name="Text Box 54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60" name="Text Box 54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761" name="Text Box 54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62" name="Text Box 54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63" name="Text Box 54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764" name="Text Box 55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765" name="Text Box 551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66" name="Text Box 55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67" name="Text Box 55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768" name="Text Box 554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69" name="Text Box 55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70" name="Text Box 55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771" name="Text Box 55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72" name="Text Box 55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73" name="Text Box 55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774" name="Text Box 56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775" name="Text Box 561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76" name="Text Box 56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77" name="Text Box 56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778" name="Text Box 564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79" name="Text Box 56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80" name="Text Box 56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781" name="Text Box 56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82" name="Text Box 56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83" name="Text Box 56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784" name="Text Box 57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785" name="Text Box 571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86" name="Text Box 57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87" name="Text Box 57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788" name="Text Box 574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89" name="Text Box 57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90" name="Text Box 57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791" name="Text Box 57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92" name="Text Box 57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93" name="Text Box 57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794" name="Text Box 58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95" name="Text Box 58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96" name="Text Box 58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797" name="Text Box 583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98" name="Text Box 58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799" name="Text Box 58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800" name="Text Box 586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801" name="Text Box 58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02" name="Text Box 58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03" name="Text Box 58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804" name="Text Box 59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05" name="Text Box 59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06" name="Text Box 59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807" name="Text Box 593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08" name="Text Box 59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09" name="Text Box 59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810" name="Text Box 596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811" name="Text Box 59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12" name="Text Box 59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13" name="Text Box 59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814" name="Text Box 60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15" name="Text Box 60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16" name="Text Box 60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817" name="Text Box 603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18" name="Text Box 60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19" name="Text Box 60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820" name="Text Box 606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3"/>
    <xdr:sp macro="" textlink="">
      <xdr:nvSpPr>
        <xdr:cNvPr id="2821" name="Text Box 607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22" name="Text Box 60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23" name="Text Box 60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3"/>
    <xdr:sp macro="" textlink="">
      <xdr:nvSpPr>
        <xdr:cNvPr id="2824" name="Text Box 610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25" name="Text Box 61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26" name="Text Box 61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3"/>
    <xdr:sp macro="" textlink="">
      <xdr:nvSpPr>
        <xdr:cNvPr id="2827" name="Text Box 613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28" name="Text Box 61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29" name="Text Box 61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3"/>
    <xdr:sp macro="" textlink="">
      <xdr:nvSpPr>
        <xdr:cNvPr id="2830" name="Text Box 616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31" name="Text Box 61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32" name="Text Box 61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3"/>
    <xdr:sp macro="" textlink="">
      <xdr:nvSpPr>
        <xdr:cNvPr id="2833" name="Text Box 619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34" name="Text Box 62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35" name="Text Box 62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3"/>
    <xdr:sp macro="" textlink="">
      <xdr:nvSpPr>
        <xdr:cNvPr id="2836" name="Text Box 622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3"/>
    <xdr:sp macro="" textlink="">
      <xdr:nvSpPr>
        <xdr:cNvPr id="2837" name="Text Box 623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38" name="Text Box 62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39" name="Text Box 62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3"/>
    <xdr:sp macro="" textlink="">
      <xdr:nvSpPr>
        <xdr:cNvPr id="2840" name="Text Box 626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41" name="Text Box 62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42" name="Text Box 62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3"/>
    <xdr:sp macro="" textlink="">
      <xdr:nvSpPr>
        <xdr:cNvPr id="2843" name="Text Box 629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44" name="Text Box 63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45" name="Text Box 63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3"/>
    <xdr:sp macro="" textlink="">
      <xdr:nvSpPr>
        <xdr:cNvPr id="2846" name="Text Box 632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3"/>
    <xdr:sp macro="" textlink="">
      <xdr:nvSpPr>
        <xdr:cNvPr id="2847" name="Text Box 633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48" name="Text Box 63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49" name="Text Box 63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3"/>
    <xdr:sp macro="" textlink="">
      <xdr:nvSpPr>
        <xdr:cNvPr id="2850" name="Text Box 636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51" name="Text Box 63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52" name="Text Box 63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3"/>
    <xdr:sp macro="" textlink="">
      <xdr:nvSpPr>
        <xdr:cNvPr id="2853" name="Text Box 639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54" name="Text Box 64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55" name="Text Box 64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3"/>
    <xdr:sp macro="" textlink="">
      <xdr:nvSpPr>
        <xdr:cNvPr id="2856" name="Text Box 642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57" name="Text Box 64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58" name="Text Box 64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859" name="Text Box 645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60" name="Text Box 64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61" name="Text Box 64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862" name="Text Box 648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63" name="Text Box 64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64" name="Text Box 65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865" name="Text Box 651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866" name="Text Box 652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67" name="Text Box 65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68" name="Text Box 65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869" name="Text Box 655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70" name="Text Box 65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71" name="Text Box 65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872" name="Text Box 658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73" name="Text Box 65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74" name="Text Box 66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875" name="Text Box 661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76" name="Text Box 66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77" name="Text Box 66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878" name="Text Box 664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79" name="Text Box 66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80" name="Text Box 66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881" name="Text Box 667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82" name="Text Box 66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83" name="Text Box 66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884" name="Text Box 670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885" name="Text Box 671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86" name="Text Box 67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87" name="Text Box 67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888" name="Text Box 674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89" name="Text Box 67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90" name="Text Box 67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891" name="Text Box 677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92" name="Text Box 67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93" name="Text Box 67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894" name="Text Box 680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95" name="Text Box 68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96" name="Text Box 68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897" name="Text Box 683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98" name="Text Box 68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899" name="Text Box 68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900" name="Text Box 686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01" name="Text Box 68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02" name="Text Box 68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903" name="Text Box 689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904" name="Text Box 690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05" name="Text Box 69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06" name="Text Box 69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907" name="Text Box 693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08" name="Text Box 69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09" name="Text Box 69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910" name="Text Box 696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11" name="Text Box 69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12" name="Text Box 69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913" name="Text Box 699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914" name="Text Box 70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15" name="Text Box 70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16" name="Text Box 70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917" name="Text Box 703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18" name="Text Box 70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19" name="Text Box 70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920" name="Text Box 706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921" name="Text Box 70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22" name="Text Box 70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23" name="Text Box 70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924" name="Text Box 71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25" name="Text Box 71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26" name="Text Box 71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927" name="Text Box 713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28" name="Text Box 71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29" name="Text Box 71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2930" name="Text Box 716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931" name="Text Box 717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32" name="Text Box 71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33" name="Text Box 71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934" name="Text Box 720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35" name="Text Box 72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36" name="Text Box 72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937" name="Text Box 723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938" name="Text Box 724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39" name="Text Box 72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40" name="Text Box 72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941" name="Text Box 727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42" name="Text Box 72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43" name="Text Box 72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944" name="Text Box 730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45" name="Text Box 73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46" name="Text Box 73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947" name="Text Box 733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948" name="Text Box 734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49" name="Text Box 73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50" name="Text Box 73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951" name="Text Box 737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52" name="Text Box 73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53" name="Text Box 73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954" name="Text Box 740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955" name="Text Box 741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56" name="Text Box 74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57" name="Text Box 74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958" name="Text Box 744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59" name="Text Box 74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60" name="Text Box 74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961" name="Text Box 747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62" name="Text Box 74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63" name="Text Box 74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964" name="Text Box 750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65" name="Text Box 75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66" name="Text Box 75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967" name="Text Box 753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68" name="Text Box 75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69" name="Text Box 75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970" name="Text Box 756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71" name="Text Box 75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72" name="Text Box 75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973" name="Text Box 759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974" name="Text Box 760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75" name="Text Box 76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76" name="Text Box 76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977" name="Text Box 763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78" name="Text Box 76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79" name="Text Box 76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980" name="Text Box 766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81" name="Text Box 76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82" name="Text Box 76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2983" name="Text Box 769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84" name="Text Box 77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85" name="Text Box 77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986" name="Text Box 772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87" name="Text Box 77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88" name="Text Box 77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989" name="Text Box 775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90" name="Text Box 77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91" name="Text Box 77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992" name="Text Box 778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993" name="Text Box 779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94" name="Text Box 78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95" name="Text Box 78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996" name="Text Box 782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97" name="Text Box 78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2998" name="Text Box 78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2999" name="Text Box 785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00" name="Text Box 78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01" name="Text Box 78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3002" name="Text Box 788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03" name="Text Box 78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04" name="Text Box 79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3005" name="Text Box 791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06" name="Text Box 79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07" name="Text Box 79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3008" name="Text Box 794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09" name="Text Box 79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10" name="Text Box 79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3011" name="Text Box 797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3012" name="Text Box 798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13" name="Text Box 79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14" name="Text Box 80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3015" name="Text Box 801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16" name="Text Box 80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17" name="Text Box 80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3018" name="Text Box 804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19" name="Text Box 80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20" name="Text Box 80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3021" name="Text Box 807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22" name="Text Box 80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23" name="Text Box 80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3024" name="Text Box 810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25" name="Text Box 81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26" name="Text Box 81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3027" name="Text Box 813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28" name="Text Box 81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29" name="Text Box 81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3030" name="Text Box 816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3031" name="Text Box 817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32" name="Text Box 81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33" name="Text Box 81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3034" name="Text Box 820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35" name="Text Box 82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36" name="Text Box 82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3037" name="Text Box 823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38" name="Text Box 82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39" name="Text Box 82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4"/>
    <xdr:sp macro="" textlink="">
      <xdr:nvSpPr>
        <xdr:cNvPr id="3040" name="Text Box 826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41" name="Text Box 82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42" name="Text Box 82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3043" name="Text Box 829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44" name="Text Box 83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45" name="Text Box 83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3046" name="Text Box 832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47" name="Text Box 83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48" name="Text Box 83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3049" name="Text Box 835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3050" name="Text Box 836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51" name="Text Box 83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52" name="Text Box 83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3053" name="Text Box 839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54" name="Text Box 84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55" name="Text Box 84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3056" name="Text Box 842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57" name="Text Box 84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58" name="Text Box 84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5"/>
    <xdr:sp macro="" textlink="">
      <xdr:nvSpPr>
        <xdr:cNvPr id="3059" name="Text Box 845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60" name="Text Box 84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61" name="Text Box 84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3062" name="Text Box 848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63" name="Text Box 84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64" name="Text Box 85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3065" name="Text Box 851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66" name="Text Box 85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67" name="Text Box 85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3068" name="Text Box 854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3069" name="Text Box 855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70" name="Text Box 85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71" name="Text Box 85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3072" name="Text Box 858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73" name="Text Box 85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74" name="Text Box 86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3075" name="Text Box 861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76" name="Text Box 86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77" name="Text Box 86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3078" name="Text Box 864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79" name="Text Box 86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80" name="Text Box 86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28576"/>
    <xdr:sp macro="" textlink="">
      <xdr:nvSpPr>
        <xdr:cNvPr id="3081" name="Text Box 86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76</xdr:row>
      <xdr:rowOff>0</xdr:rowOff>
    </xdr:from>
    <xdr:ext cx="0" cy="38100"/>
    <xdr:sp macro="" textlink="">
      <xdr:nvSpPr>
        <xdr:cNvPr id="3082" name="Text Box 86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854" name="Text Box 10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855" name="Text Box 10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856" name="Text Box 10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857" name="Text Box 10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858" name="Text Box 10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859" name="Text Box 10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860" name="Text Box 10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861" name="Text Box 10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862" name="Text Box 10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863" name="Text Box 11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864" name="Text Box 11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865" name="Text Box 11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866" name="Text Box 11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867" name="Text Box 11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868" name="Text Box 11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869" name="Text Box 11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870" name="Text Box 11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871" name="Text Box 11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872" name="Text Box 11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873" name="Text Box 12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874" name="Text Box 12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875" name="Text Box 12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876" name="Text Box 12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877" name="Text Box 12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878" name="Text Box 12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879" name="Text Box 12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880" name="Text Box 12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881" name="Text Box 12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882" name="Text Box 12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162204"/>
    <xdr:sp macro="" textlink="">
      <xdr:nvSpPr>
        <xdr:cNvPr id="3883" name="Text Box 130"/>
        <xdr:cNvSpPr txBox="1">
          <a:spLocks noChangeArrowheads="1"/>
        </xdr:cNvSpPr>
      </xdr:nvSpPr>
      <xdr:spPr bwMode="auto">
        <a:xfrm>
          <a:off x="1075459" y="5351318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3"/>
    <xdr:sp macro="" textlink="">
      <xdr:nvSpPr>
        <xdr:cNvPr id="3884" name="Text Box 131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885" name="Text Box 13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886" name="Text Box 13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3887" name="Text Box 134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888" name="Text Box 13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889" name="Text Box 13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3"/>
    <xdr:sp macro="" textlink="">
      <xdr:nvSpPr>
        <xdr:cNvPr id="3890" name="Text Box 137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891" name="Text Box 13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892" name="Text Box 13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3893" name="Text Box 140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894" name="Text Box 14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895" name="Text Box 14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3"/>
    <xdr:sp macro="" textlink="">
      <xdr:nvSpPr>
        <xdr:cNvPr id="3896" name="Text Box 143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897" name="Text Box 14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898" name="Text Box 14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3899" name="Text Box 146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3900" name="Text Box 147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01" name="Text Box 14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02" name="Text Box 14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3903" name="Text Box 15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04" name="Text Box 15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05" name="Text Box 15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3906" name="Text Box 153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07" name="Text Box 15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08" name="Text Box 15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3909" name="Text Box 156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10" name="Text Box 15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11" name="Text Box 15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3912" name="Text Box 159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13" name="Text Box 16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14" name="Text Box 16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3915" name="Text Box 162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3916" name="Text Box 163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17" name="Text Box 16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18" name="Text Box 16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3919" name="Text Box 166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20" name="Text Box 16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21" name="Text Box 16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3922" name="Text Box 169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23" name="Text Box 17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24" name="Text Box 17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3925" name="Text Box 172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26" name="Text Box 17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27" name="Text Box 17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3928" name="Text Box 175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29" name="Text Box 17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30" name="Text Box 17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3931" name="Text Box 178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32" name="Text Box 17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33" name="Text Box 18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934" name="Text Box 18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935" name="Text Box 18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936" name="Text Box 18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937" name="Text Box 18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938" name="Text Box 18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939" name="Text Box 18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940" name="Text Box 18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941" name="Text Box 18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942" name="Text Box 18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943" name="Text Box 19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944" name="Text Box 19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945" name="Text Box 19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946" name="Text Box 19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947" name="Text Box 19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948" name="Text Box 19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949" name="Text Box 19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950" name="Text Box 19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951" name="Text Box 19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952" name="Text Box 19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953" name="Text Box 20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954" name="Text Box 20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955" name="Text Box 20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956" name="Text Box 20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957" name="Text Box 20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958" name="Text Box 20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959" name="Text Box 20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3960" name="Text Box 20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3"/>
    <xdr:sp macro="" textlink="">
      <xdr:nvSpPr>
        <xdr:cNvPr id="3961" name="Text Box 208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3962" name="Text Box 209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63" name="Text Box 21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64" name="Text Box 21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3965" name="Text Box 212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66" name="Text Box 21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67" name="Text Box 21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3968" name="Text Box 215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69" name="Text Box 21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70" name="Text Box 21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3971" name="Text Box 218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72" name="Text Box 21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73" name="Text Box 22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3974" name="Text Box 221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75" name="Text Box 22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76" name="Text Box 22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3977" name="Text Box 224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78" name="Text Box 22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79" name="Text Box 22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3980" name="Text Box 227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3981" name="Text Box 228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82" name="Text Box 22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83" name="Text Box 23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3984" name="Text Box 231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85" name="Text Box 23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86" name="Text Box 23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3987" name="Text Box 234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88" name="Text Box 23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89" name="Text Box 23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3990" name="Text Box 237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3991" name="Text Box 238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92" name="Text Box 23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93" name="Text Box 24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3994" name="Text Box 241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95" name="Text Box 24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96" name="Text Box 24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3997" name="Text Box 244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98" name="Text Box 24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3999" name="Text Box 24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000" name="Text Box 247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001" name="Text Box 248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02" name="Text Box 24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03" name="Text Box 25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004" name="Text Box 251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05" name="Text Box 25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06" name="Text Box 25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007" name="Text Box 254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08" name="Text Box 25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09" name="Text Box 25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010" name="Text Box 257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011" name="Text Box 258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12" name="Text Box 25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13" name="Text Box 26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014" name="Text Box 261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15" name="Text Box 26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16" name="Text Box 26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017" name="Text Box 264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18" name="Text Box 26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19" name="Text Box 26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020" name="Text Box 26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021" name="Text Box 268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22" name="Text Box 26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23" name="Text Box 27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024" name="Text Box 271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25" name="Text Box 27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26" name="Text Box 27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027" name="Text Box 274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28" name="Text Box 27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29" name="Text Box 27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030" name="Text Box 277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031" name="Text Box 278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32" name="Text Box 27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33" name="Text Box 28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034" name="Text Box 281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35" name="Text Box 28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36" name="Text Box 28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037" name="Text Box 284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38" name="Text Box 28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39" name="Text Box 28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040" name="Text Box 28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41" name="Text Box 28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42" name="Text Box 28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043" name="Text Box 29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44" name="Text Box 29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45" name="Text Box 29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046" name="Text Box 293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47" name="Text Box 29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48" name="Text Box 29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049" name="Text Box 296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050" name="Text Box 29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51" name="Text Box 29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52" name="Text Box 29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053" name="Text Box 30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54" name="Text Box 30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55" name="Text Box 30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056" name="Text Box 303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57" name="Text Box 30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58" name="Text Box 30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059" name="Text Box 306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60" name="Text Box 30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61" name="Text Box 30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062" name="Text Box 30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063" name="Text Box 31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064" name="Text Box 31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065" name="Text Box 31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066" name="Text Box 31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067" name="Text Box 31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068" name="Text Box 31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069" name="Text Box 31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070" name="Text Box 31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071" name="Text Box 31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072" name="Text Box 31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073" name="Text Box 32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074" name="Text Box 32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075" name="Text Box 32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076" name="Text Box 32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077" name="Text Box 32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078" name="Text Box 32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079" name="Text Box 32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080" name="Text Box 32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081" name="Text Box 32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082" name="Text Box 32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083" name="Text Box 33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084" name="Text Box 33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085" name="Text Box 33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086" name="Text Box 33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087" name="Text Box 33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088" name="Text Box 33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089" name="Text Box 336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090" name="Text Box 33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91" name="Text Box 33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92" name="Text Box 33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093" name="Text Box 34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94" name="Text Box 34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95" name="Text Box 34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096" name="Text Box 343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97" name="Text Box 34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098" name="Text Box 34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099" name="Text Box 34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00" name="Text Box 34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01" name="Text Box 34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02" name="Text Box 34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03" name="Text Box 35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04" name="Text Box 35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05" name="Text Box 35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06" name="Text Box 35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07" name="Text Box 35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08" name="Text Box 35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09" name="Text Box 35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10" name="Text Box 35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11" name="Text Box 35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12" name="Text Box 35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13" name="Text Box 36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14" name="Text Box 36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15" name="Text Box 36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16" name="Text Box 36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17" name="Text Box 36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18" name="Text Box 36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19" name="Text Box 36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20" name="Text Box 36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21" name="Text Box 36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22" name="Text Box 36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23" name="Text Box 37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24" name="Text Box 37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25" name="Text Box 37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126" name="Text Box 373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3"/>
    <xdr:sp macro="" textlink="">
      <xdr:nvSpPr>
        <xdr:cNvPr id="4127" name="Text Box 374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128" name="Text Box 37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129" name="Text Box 37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3"/>
    <xdr:sp macro="" textlink="">
      <xdr:nvSpPr>
        <xdr:cNvPr id="4130" name="Text Box 377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131" name="Text Box 37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132" name="Text Box 37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3"/>
    <xdr:sp macro="" textlink="">
      <xdr:nvSpPr>
        <xdr:cNvPr id="4133" name="Text Box 380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134" name="Text Box 38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135" name="Text Box 38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36" name="Text Box 38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37" name="Text Box 38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38" name="Text Box 38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39" name="Text Box 38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40" name="Text Box 38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41" name="Text Box 38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42" name="Text Box 38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43" name="Text Box 39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44" name="Text Box 39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45" name="Text Box 39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46" name="Text Box 39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47" name="Text Box 39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48" name="Text Box 39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49" name="Text Box 39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50" name="Text Box 39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51" name="Text Box 39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52" name="Text Box 39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53" name="Text Box 40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54" name="Text Box 40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55" name="Text Box 40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56" name="Text Box 40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57" name="Text Box 40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58" name="Text Box 40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59" name="Text Box 40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60" name="Text Box 40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61" name="Text Box 40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62" name="Text Box 40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3"/>
    <xdr:sp macro="" textlink="">
      <xdr:nvSpPr>
        <xdr:cNvPr id="4163" name="Text Box 410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7"/>
    <xdr:sp macro="" textlink="">
      <xdr:nvSpPr>
        <xdr:cNvPr id="4164" name="Text Box 411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165" name="Text Box 41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166" name="Text Box 41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7"/>
    <xdr:sp macro="" textlink="">
      <xdr:nvSpPr>
        <xdr:cNvPr id="4167" name="Text Box 414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168" name="Text Box 41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169" name="Text Box 41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7"/>
    <xdr:sp macro="" textlink="">
      <xdr:nvSpPr>
        <xdr:cNvPr id="4170" name="Text Box 417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171" name="Text Box 41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172" name="Text Box 41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73" name="Text Box 42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74" name="Text Box 42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75" name="Text Box 42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76" name="Text Box 42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77" name="Text Box 42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78" name="Text Box 42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79" name="Text Box 42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80" name="Text Box 42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81" name="Text Box 42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82" name="Text Box 42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83" name="Text Box 43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84" name="Text Box 43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85" name="Text Box 43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86" name="Text Box 43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87" name="Text Box 43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88" name="Text Box 43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89" name="Text Box 43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90" name="Text Box 43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91" name="Text Box 43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92" name="Text Box 43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93" name="Text Box 44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94" name="Text Box 44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95" name="Text Box 44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96" name="Text Box 44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97" name="Text Box 44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98" name="Text Box 44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95250" cy="19050"/>
    <xdr:sp macro="" textlink="">
      <xdr:nvSpPr>
        <xdr:cNvPr id="4199" name="Text Box 44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7"/>
    <xdr:sp macro="" textlink="">
      <xdr:nvSpPr>
        <xdr:cNvPr id="4200" name="Text Box 447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01" name="Text Box 44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02" name="Text Box 44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203" name="Text Box 450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04" name="Text Box 45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05" name="Text Box 45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206" name="Text Box 453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07" name="Text Box 45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08" name="Text Box 45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209" name="Text Box 456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210" name="Text Box 457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11" name="Text Box 45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12" name="Text Box 45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213" name="Text Box 460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14" name="Text Box 46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15" name="Text Box 46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216" name="Text Box 463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17" name="Text Box 46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18" name="Text Box 46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219" name="Text Box 466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220" name="Text Box 467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21" name="Text Box 46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22" name="Text Box 46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223" name="Text Box 470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24" name="Text Box 47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25" name="Text Box 47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226" name="Text Box 473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27" name="Text Box 47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28" name="Text Box 47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229" name="Text Box 476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30" name="Text Box 47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31" name="Text Box 47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7"/>
    <xdr:sp macro="" textlink="">
      <xdr:nvSpPr>
        <xdr:cNvPr id="4232" name="Text Box 479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33" name="Text Box 48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34" name="Text Box 48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7"/>
    <xdr:sp macro="" textlink="">
      <xdr:nvSpPr>
        <xdr:cNvPr id="4235" name="Text Box 482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36" name="Text Box 48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37" name="Text Box 48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7"/>
    <xdr:sp macro="" textlink="">
      <xdr:nvSpPr>
        <xdr:cNvPr id="4238" name="Text Box 485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7"/>
    <xdr:sp macro="" textlink="">
      <xdr:nvSpPr>
        <xdr:cNvPr id="4239" name="Text Box 486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40" name="Text Box 48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41" name="Text Box 48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7"/>
    <xdr:sp macro="" textlink="">
      <xdr:nvSpPr>
        <xdr:cNvPr id="4242" name="Text Box 489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43" name="Text Box 49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44" name="Text Box 49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7"/>
    <xdr:sp macro="" textlink="">
      <xdr:nvSpPr>
        <xdr:cNvPr id="4245" name="Text Box 492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46" name="Text Box 49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47" name="Text Box 49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7"/>
    <xdr:sp macro="" textlink="">
      <xdr:nvSpPr>
        <xdr:cNvPr id="4248" name="Text Box 495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7"/>
    <xdr:sp macro="" textlink="">
      <xdr:nvSpPr>
        <xdr:cNvPr id="4249" name="Text Box 496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50" name="Text Box 49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51" name="Text Box 49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7"/>
    <xdr:sp macro="" textlink="">
      <xdr:nvSpPr>
        <xdr:cNvPr id="4252" name="Text Box 499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53" name="Text Box 50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54" name="Text Box 50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7"/>
    <xdr:sp macro="" textlink="">
      <xdr:nvSpPr>
        <xdr:cNvPr id="4255" name="Text Box 502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56" name="Text Box 50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57" name="Text Box 50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7"/>
    <xdr:sp macro="" textlink="">
      <xdr:nvSpPr>
        <xdr:cNvPr id="4258" name="Text Box 505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59" name="Text Box 50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60" name="Text Box 50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261" name="Text Box 508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62" name="Text Box 50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63" name="Text Box 51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264" name="Text Box 511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65" name="Text Box 51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66" name="Text Box 51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267" name="Text Box 514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268" name="Text Box 515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69" name="Text Box 51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70" name="Text Box 51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271" name="Text Box 518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72" name="Text Box 51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73" name="Text Box 52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274" name="Text Box 521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75" name="Text Box 52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76" name="Text Box 52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277" name="Text Box 524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278" name="Text Box 525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79" name="Text Box 52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80" name="Text Box 52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281" name="Text Box 528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82" name="Text Box 52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83" name="Text Box 53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284" name="Text Box 531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85" name="Text Box 53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86" name="Text Box 53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287" name="Text Box 534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288" name="Text Box 535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89" name="Text Box 53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90" name="Text Box 53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291" name="Text Box 538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92" name="Text Box 53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93" name="Text Box 54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294" name="Text Box 541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95" name="Text Box 54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96" name="Text Box 54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297" name="Text Box 544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98" name="Text Box 54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299" name="Text Box 54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300" name="Text Box 54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01" name="Text Box 54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02" name="Text Box 54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303" name="Text Box 55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304" name="Text Box 551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05" name="Text Box 55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06" name="Text Box 55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307" name="Text Box 554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08" name="Text Box 55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09" name="Text Box 55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310" name="Text Box 55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11" name="Text Box 55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12" name="Text Box 55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313" name="Text Box 56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314" name="Text Box 561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15" name="Text Box 56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16" name="Text Box 56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317" name="Text Box 564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18" name="Text Box 56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19" name="Text Box 56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320" name="Text Box 56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21" name="Text Box 56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22" name="Text Box 56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323" name="Text Box 57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324" name="Text Box 571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25" name="Text Box 57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26" name="Text Box 57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327" name="Text Box 574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28" name="Text Box 57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29" name="Text Box 57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330" name="Text Box 57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31" name="Text Box 57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32" name="Text Box 57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333" name="Text Box 58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34" name="Text Box 58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35" name="Text Box 58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336" name="Text Box 583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37" name="Text Box 58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38" name="Text Box 58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339" name="Text Box 586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340" name="Text Box 58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41" name="Text Box 58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42" name="Text Box 58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343" name="Text Box 59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44" name="Text Box 59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45" name="Text Box 59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346" name="Text Box 593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47" name="Text Box 59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48" name="Text Box 59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349" name="Text Box 596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350" name="Text Box 59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51" name="Text Box 59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52" name="Text Box 59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353" name="Text Box 60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54" name="Text Box 60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55" name="Text Box 60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356" name="Text Box 603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57" name="Text Box 60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58" name="Text Box 60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359" name="Text Box 606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3"/>
    <xdr:sp macro="" textlink="">
      <xdr:nvSpPr>
        <xdr:cNvPr id="4360" name="Text Box 607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61" name="Text Box 60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62" name="Text Box 60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3"/>
    <xdr:sp macro="" textlink="">
      <xdr:nvSpPr>
        <xdr:cNvPr id="4363" name="Text Box 610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64" name="Text Box 61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65" name="Text Box 61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3"/>
    <xdr:sp macro="" textlink="">
      <xdr:nvSpPr>
        <xdr:cNvPr id="4366" name="Text Box 613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67" name="Text Box 61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68" name="Text Box 61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3"/>
    <xdr:sp macro="" textlink="">
      <xdr:nvSpPr>
        <xdr:cNvPr id="4369" name="Text Box 616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70" name="Text Box 61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71" name="Text Box 61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3"/>
    <xdr:sp macro="" textlink="">
      <xdr:nvSpPr>
        <xdr:cNvPr id="4372" name="Text Box 619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73" name="Text Box 62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74" name="Text Box 62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3"/>
    <xdr:sp macro="" textlink="">
      <xdr:nvSpPr>
        <xdr:cNvPr id="4375" name="Text Box 622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3"/>
    <xdr:sp macro="" textlink="">
      <xdr:nvSpPr>
        <xdr:cNvPr id="4376" name="Text Box 623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77" name="Text Box 62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78" name="Text Box 62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3"/>
    <xdr:sp macro="" textlink="">
      <xdr:nvSpPr>
        <xdr:cNvPr id="4379" name="Text Box 626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80" name="Text Box 62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81" name="Text Box 62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3"/>
    <xdr:sp macro="" textlink="">
      <xdr:nvSpPr>
        <xdr:cNvPr id="4382" name="Text Box 629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83" name="Text Box 63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84" name="Text Box 63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3"/>
    <xdr:sp macro="" textlink="">
      <xdr:nvSpPr>
        <xdr:cNvPr id="4385" name="Text Box 632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3"/>
    <xdr:sp macro="" textlink="">
      <xdr:nvSpPr>
        <xdr:cNvPr id="4386" name="Text Box 633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87" name="Text Box 63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88" name="Text Box 63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3"/>
    <xdr:sp macro="" textlink="">
      <xdr:nvSpPr>
        <xdr:cNvPr id="4389" name="Text Box 636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90" name="Text Box 63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91" name="Text Box 63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3"/>
    <xdr:sp macro="" textlink="">
      <xdr:nvSpPr>
        <xdr:cNvPr id="4392" name="Text Box 639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93" name="Text Box 64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94" name="Text Box 64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3"/>
    <xdr:sp macro="" textlink="">
      <xdr:nvSpPr>
        <xdr:cNvPr id="4395" name="Text Box 642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96" name="Text Box 64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97" name="Text Box 64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398" name="Text Box 645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399" name="Text Box 64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00" name="Text Box 64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401" name="Text Box 648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02" name="Text Box 64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03" name="Text Box 65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404" name="Text Box 651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405" name="Text Box 652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06" name="Text Box 65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07" name="Text Box 65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408" name="Text Box 655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09" name="Text Box 65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10" name="Text Box 65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411" name="Text Box 658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12" name="Text Box 65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13" name="Text Box 66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414" name="Text Box 661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15" name="Text Box 66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16" name="Text Box 66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417" name="Text Box 664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18" name="Text Box 66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19" name="Text Box 66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420" name="Text Box 667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21" name="Text Box 66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22" name="Text Box 66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423" name="Text Box 670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424" name="Text Box 671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25" name="Text Box 67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26" name="Text Box 67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427" name="Text Box 674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28" name="Text Box 67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29" name="Text Box 67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430" name="Text Box 677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31" name="Text Box 67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32" name="Text Box 67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433" name="Text Box 680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34" name="Text Box 68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35" name="Text Box 68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436" name="Text Box 683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37" name="Text Box 68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38" name="Text Box 68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439" name="Text Box 686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40" name="Text Box 68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41" name="Text Box 68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442" name="Text Box 689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443" name="Text Box 690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44" name="Text Box 69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45" name="Text Box 69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446" name="Text Box 693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47" name="Text Box 69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48" name="Text Box 69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449" name="Text Box 696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50" name="Text Box 69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51" name="Text Box 69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452" name="Text Box 699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453" name="Text Box 70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54" name="Text Box 70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55" name="Text Box 70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456" name="Text Box 703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57" name="Text Box 70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58" name="Text Box 70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459" name="Text Box 706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460" name="Text Box 70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61" name="Text Box 70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62" name="Text Box 70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463" name="Text Box 71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64" name="Text Box 71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65" name="Text Box 71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466" name="Text Box 713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67" name="Text Box 71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68" name="Text Box 71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469" name="Text Box 716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470" name="Text Box 717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71" name="Text Box 71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72" name="Text Box 71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473" name="Text Box 720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74" name="Text Box 72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75" name="Text Box 72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476" name="Text Box 723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477" name="Text Box 724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78" name="Text Box 72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79" name="Text Box 72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480" name="Text Box 727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81" name="Text Box 72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82" name="Text Box 72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483" name="Text Box 730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84" name="Text Box 73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85" name="Text Box 73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486" name="Text Box 733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487" name="Text Box 734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88" name="Text Box 73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89" name="Text Box 73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490" name="Text Box 737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91" name="Text Box 73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92" name="Text Box 73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493" name="Text Box 740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494" name="Text Box 741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95" name="Text Box 74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96" name="Text Box 74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497" name="Text Box 744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98" name="Text Box 74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499" name="Text Box 74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500" name="Text Box 747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01" name="Text Box 74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02" name="Text Box 74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503" name="Text Box 750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04" name="Text Box 75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05" name="Text Box 75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506" name="Text Box 753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07" name="Text Box 75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08" name="Text Box 75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509" name="Text Box 756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10" name="Text Box 75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11" name="Text Box 75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512" name="Text Box 759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513" name="Text Box 760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14" name="Text Box 76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15" name="Text Box 76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516" name="Text Box 763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17" name="Text Box 76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18" name="Text Box 76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519" name="Text Box 766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20" name="Text Box 76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21" name="Text Box 76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522" name="Text Box 769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23" name="Text Box 77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24" name="Text Box 77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525" name="Text Box 772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26" name="Text Box 77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27" name="Text Box 77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528" name="Text Box 775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29" name="Text Box 77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30" name="Text Box 77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531" name="Text Box 778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532" name="Text Box 779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33" name="Text Box 78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34" name="Text Box 78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535" name="Text Box 782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36" name="Text Box 78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37" name="Text Box 78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538" name="Text Box 785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39" name="Text Box 78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40" name="Text Box 78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541" name="Text Box 788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42" name="Text Box 78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43" name="Text Box 79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544" name="Text Box 791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45" name="Text Box 79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46" name="Text Box 79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547" name="Text Box 794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48" name="Text Box 79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49" name="Text Box 79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550" name="Text Box 797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551" name="Text Box 798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52" name="Text Box 79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53" name="Text Box 80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554" name="Text Box 801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55" name="Text Box 80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56" name="Text Box 80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557" name="Text Box 804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58" name="Text Box 80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59" name="Text Box 80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560" name="Text Box 807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61" name="Text Box 80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62" name="Text Box 80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563" name="Text Box 810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64" name="Text Box 81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65" name="Text Box 81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566" name="Text Box 813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67" name="Text Box 81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68" name="Text Box 81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569" name="Text Box 816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570" name="Text Box 817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71" name="Text Box 81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72" name="Text Box 81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573" name="Text Box 820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74" name="Text Box 82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75" name="Text Box 82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576" name="Text Box 823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77" name="Text Box 82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78" name="Text Box 82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4"/>
    <xdr:sp macro="" textlink="">
      <xdr:nvSpPr>
        <xdr:cNvPr id="4579" name="Text Box 826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80" name="Text Box 82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81" name="Text Box 82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582" name="Text Box 829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83" name="Text Box 83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84" name="Text Box 83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585" name="Text Box 832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86" name="Text Box 83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87" name="Text Box 83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588" name="Text Box 835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589" name="Text Box 836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90" name="Text Box 83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91" name="Text Box 83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592" name="Text Box 839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93" name="Text Box 84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94" name="Text Box 84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595" name="Text Box 842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96" name="Text Box 84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97" name="Text Box 84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5"/>
    <xdr:sp macro="" textlink="">
      <xdr:nvSpPr>
        <xdr:cNvPr id="4598" name="Text Box 845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599" name="Text Box 84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600" name="Text Box 84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601" name="Text Box 848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602" name="Text Box 84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603" name="Text Box 85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604" name="Text Box 851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605" name="Text Box 85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606" name="Text Box 85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607" name="Text Box 854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608" name="Text Box 855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609" name="Text Box 85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610" name="Text Box 85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611" name="Text Box 858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612" name="Text Box 85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613" name="Text Box 86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614" name="Text Box 861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615" name="Text Box 86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616" name="Text Box 86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617" name="Text Box 864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618" name="Text Box 86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619" name="Text Box 86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28576"/>
    <xdr:sp macro="" textlink="">
      <xdr:nvSpPr>
        <xdr:cNvPr id="4620" name="Text Box 86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621" name="Text Box 86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622" name="Text Box 86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77</xdr:row>
      <xdr:rowOff>0</xdr:rowOff>
    </xdr:from>
    <xdr:ext cx="0" cy="38100"/>
    <xdr:sp macro="" textlink="">
      <xdr:nvSpPr>
        <xdr:cNvPr id="4623" name="Text Box 87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624" name="Text Box 10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625" name="Text Box 10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626" name="Text Box 10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627" name="Text Box 10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628" name="Text Box 10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629" name="Text Box 10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630" name="Text Box 10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631" name="Text Box 10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632" name="Text Box 10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633" name="Text Box 11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634" name="Text Box 11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635" name="Text Box 11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636" name="Text Box 11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637" name="Text Box 11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638" name="Text Box 11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639" name="Text Box 11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640" name="Text Box 11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641" name="Text Box 11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642" name="Text Box 11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643" name="Text Box 12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644" name="Text Box 12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645" name="Text Box 12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646" name="Text Box 12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647" name="Text Box 12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648" name="Text Box 12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649" name="Text Box 12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650" name="Text Box 12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651" name="Text Box 12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652" name="Text Box 12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162204"/>
    <xdr:sp macro="" textlink="">
      <xdr:nvSpPr>
        <xdr:cNvPr id="4653" name="Text Box 130"/>
        <xdr:cNvSpPr txBox="1">
          <a:spLocks noChangeArrowheads="1"/>
        </xdr:cNvSpPr>
      </xdr:nvSpPr>
      <xdr:spPr bwMode="auto">
        <a:xfrm>
          <a:off x="1075459" y="6684818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4654" name="Text Box 131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655" name="Text Box 13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656" name="Text Box 13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4657" name="Text Box 134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658" name="Text Box 13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659" name="Text Box 13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4660" name="Text Box 137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661" name="Text Box 13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662" name="Text Box 13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4663" name="Text Box 140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664" name="Text Box 14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665" name="Text Box 14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4666" name="Text Box 143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667" name="Text Box 14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668" name="Text Box 14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4669" name="Text Box 146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4670" name="Text Box 147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671" name="Text Box 14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672" name="Text Box 14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4673" name="Text Box 15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674" name="Text Box 15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675" name="Text Box 15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4676" name="Text Box 153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677" name="Text Box 15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678" name="Text Box 15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4679" name="Text Box 156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680" name="Text Box 15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681" name="Text Box 15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4682" name="Text Box 159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683" name="Text Box 16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684" name="Text Box 16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4685" name="Text Box 162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4686" name="Text Box 163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687" name="Text Box 16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688" name="Text Box 16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4689" name="Text Box 166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690" name="Text Box 16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691" name="Text Box 16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4692" name="Text Box 169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693" name="Text Box 17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694" name="Text Box 17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4695" name="Text Box 172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696" name="Text Box 17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697" name="Text Box 17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4698" name="Text Box 175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699" name="Text Box 17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00" name="Text Box 17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4701" name="Text Box 178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02" name="Text Box 17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03" name="Text Box 18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704" name="Text Box 18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705" name="Text Box 18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706" name="Text Box 18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707" name="Text Box 18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708" name="Text Box 18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709" name="Text Box 18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710" name="Text Box 18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711" name="Text Box 18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712" name="Text Box 18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713" name="Text Box 19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714" name="Text Box 19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715" name="Text Box 19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716" name="Text Box 19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717" name="Text Box 19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718" name="Text Box 19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719" name="Text Box 19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720" name="Text Box 19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721" name="Text Box 19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722" name="Text Box 19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723" name="Text Box 20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724" name="Text Box 20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725" name="Text Box 20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726" name="Text Box 20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727" name="Text Box 20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728" name="Text Box 20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729" name="Text Box 20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730" name="Text Box 20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4731" name="Text Box 208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4732" name="Text Box 209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33" name="Text Box 21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34" name="Text Box 21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4735" name="Text Box 212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36" name="Text Box 21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37" name="Text Box 21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4738" name="Text Box 215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39" name="Text Box 21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40" name="Text Box 21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4741" name="Text Box 218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42" name="Text Box 21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43" name="Text Box 22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4744" name="Text Box 221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45" name="Text Box 22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46" name="Text Box 22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4747" name="Text Box 224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48" name="Text Box 22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49" name="Text Box 22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4750" name="Text Box 227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4751" name="Text Box 228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52" name="Text Box 22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53" name="Text Box 23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4754" name="Text Box 231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55" name="Text Box 23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56" name="Text Box 23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4757" name="Text Box 234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58" name="Text Box 23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59" name="Text Box 23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4760" name="Text Box 237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4761" name="Text Box 238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62" name="Text Box 23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63" name="Text Box 24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4764" name="Text Box 241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65" name="Text Box 24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66" name="Text Box 24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4767" name="Text Box 244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68" name="Text Box 24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69" name="Text Box 24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4770" name="Text Box 247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4771" name="Text Box 248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72" name="Text Box 24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73" name="Text Box 25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4774" name="Text Box 251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75" name="Text Box 25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76" name="Text Box 25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4777" name="Text Box 254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78" name="Text Box 25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79" name="Text Box 25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4780" name="Text Box 257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4781" name="Text Box 258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82" name="Text Box 25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83" name="Text Box 26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4784" name="Text Box 261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85" name="Text Box 26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86" name="Text Box 26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4787" name="Text Box 264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88" name="Text Box 26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89" name="Text Box 26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4790" name="Text Box 26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4791" name="Text Box 268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92" name="Text Box 26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93" name="Text Box 27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4794" name="Text Box 271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95" name="Text Box 27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96" name="Text Box 27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4797" name="Text Box 274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98" name="Text Box 27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799" name="Text Box 27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4800" name="Text Box 277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4801" name="Text Box 278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802" name="Text Box 27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803" name="Text Box 28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4804" name="Text Box 281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805" name="Text Box 28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806" name="Text Box 28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4807" name="Text Box 284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808" name="Text Box 28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809" name="Text Box 28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4810" name="Text Box 28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811" name="Text Box 28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812" name="Text Box 28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4813" name="Text Box 29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814" name="Text Box 29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815" name="Text Box 29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4816" name="Text Box 293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817" name="Text Box 29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818" name="Text Box 29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4819" name="Text Box 296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4820" name="Text Box 29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821" name="Text Box 29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822" name="Text Box 29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4823" name="Text Box 30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824" name="Text Box 30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825" name="Text Box 30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4826" name="Text Box 303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827" name="Text Box 30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828" name="Text Box 30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4829" name="Text Box 306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830" name="Text Box 30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831" name="Text Box 30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32" name="Text Box 30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33" name="Text Box 31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34" name="Text Box 31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35" name="Text Box 31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36" name="Text Box 31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37" name="Text Box 31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38" name="Text Box 31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39" name="Text Box 31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40" name="Text Box 31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41" name="Text Box 31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42" name="Text Box 31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43" name="Text Box 32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44" name="Text Box 32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45" name="Text Box 32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46" name="Text Box 32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47" name="Text Box 32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48" name="Text Box 32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49" name="Text Box 32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50" name="Text Box 32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51" name="Text Box 32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52" name="Text Box 32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53" name="Text Box 33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54" name="Text Box 33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55" name="Text Box 33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56" name="Text Box 33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57" name="Text Box 33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58" name="Text Box 33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4859" name="Text Box 336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4860" name="Text Box 33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861" name="Text Box 33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862" name="Text Box 33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4863" name="Text Box 34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864" name="Text Box 34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865" name="Text Box 34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4866" name="Text Box 343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867" name="Text Box 34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868" name="Text Box 34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69" name="Text Box 34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70" name="Text Box 34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71" name="Text Box 34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72" name="Text Box 34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73" name="Text Box 35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74" name="Text Box 35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75" name="Text Box 35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76" name="Text Box 35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77" name="Text Box 35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78" name="Text Box 35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79" name="Text Box 35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80" name="Text Box 35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81" name="Text Box 35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82" name="Text Box 35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83" name="Text Box 36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84" name="Text Box 36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85" name="Text Box 36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86" name="Text Box 36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87" name="Text Box 36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88" name="Text Box 36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89" name="Text Box 36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90" name="Text Box 36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91" name="Text Box 36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92" name="Text Box 36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93" name="Text Box 37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94" name="Text Box 37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895" name="Text Box 37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4896" name="Text Box 373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4897" name="Text Box 374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898" name="Text Box 37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899" name="Text Box 37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4900" name="Text Box 377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901" name="Text Box 37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902" name="Text Box 37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4903" name="Text Box 380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904" name="Text Box 38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905" name="Text Box 38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06" name="Text Box 38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07" name="Text Box 38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08" name="Text Box 38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09" name="Text Box 38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10" name="Text Box 38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11" name="Text Box 38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12" name="Text Box 38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13" name="Text Box 39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14" name="Text Box 39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15" name="Text Box 39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16" name="Text Box 39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17" name="Text Box 39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18" name="Text Box 39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19" name="Text Box 39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20" name="Text Box 39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21" name="Text Box 39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22" name="Text Box 39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23" name="Text Box 40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24" name="Text Box 40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25" name="Text Box 40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26" name="Text Box 40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27" name="Text Box 40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28" name="Text Box 40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29" name="Text Box 40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30" name="Text Box 40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31" name="Text Box 40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32" name="Text Box 40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4933" name="Text Box 410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4934" name="Text Box 411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935" name="Text Box 41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936" name="Text Box 41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4937" name="Text Box 414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938" name="Text Box 41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939" name="Text Box 41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4940" name="Text Box 417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941" name="Text Box 41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942" name="Text Box 41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43" name="Text Box 42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44" name="Text Box 42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45" name="Text Box 42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46" name="Text Box 42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47" name="Text Box 42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48" name="Text Box 42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49" name="Text Box 42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50" name="Text Box 42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51" name="Text Box 42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52" name="Text Box 42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53" name="Text Box 43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54" name="Text Box 43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55" name="Text Box 43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56" name="Text Box 43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57" name="Text Box 43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58" name="Text Box 43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59" name="Text Box 43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60" name="Text Box 43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61" name="Text Box 43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62" name="Text Box 43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63" name="Text Box 44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64" name="Text Box 44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65" name="Text Box 44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66" name="Text Box 44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67" name="Text Box 44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68" name="Text Box 44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4969" name="Text Box 44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4970" name="Text Box 447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971" name="Text Box 44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972" name="Text Box 44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4973" name="Text Box 450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974" name="Text Box 45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975" name="Text Box 45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4976" name="Text Box 453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977" name="Text Box 45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978" name="Text Box 45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4979" name="Text Box 456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4980" name="Text Box 457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981" name="Text Box 45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982" name="Text Box 45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4983" name="Text Box 460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984" name="Text Box 46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985" name="Text Box 46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4986" name="Text Box 463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987" name="Text Box 46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988" name="Text Box 46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4989" name="Text Box 466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4990" name="Text Box 467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991" name="Text Box 46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992" name="Text Box 46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4993" name="Text Box 470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994" name="Text Box 47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995" name="Text Box 47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4996" name="Text Box 473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997" name="Text Box 47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4998" name="Text Box 47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4999" name="Text Box 476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00" name="Text Box 47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01" name="Text Box 47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5002" name="Text Box 479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03" name="Text Box 48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04" name="Text Box 48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5005" name="Text Box 482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06" name="Text Box 48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07" name="Text Box 48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5008" name="Text Box 485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5009" name="Text Box 486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10" name="Text Box 48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11" name="Text Box 48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5012" name="Text Box 489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13" name="Text Box 49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14" name="Text Box 49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5015" name="Text Box 492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16" name="Text Box 49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17" name="Text Box 49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5018" name="Text Box 495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5019" name="Text Box 496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20" name="Text Box 49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21" name="Text Box 49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5022" name="Text Box 499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23" name="Text Box 50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24" name="Text Box 50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5025" name="Text Box 502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26" name="Text Box 50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27" name="Text Box 50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5028" name="Text Box 505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29" name="Text Box 50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30" name="Text Box 50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031" name="Text Box 508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32" name="Text Box 50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33" name="Text Box 51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034" name="Text Box 511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35" name="Text Box 51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36" name="Text Box 51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037" name="Text Box 514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038" name="Text Box 515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39" name="Text Box 51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40" name="Text Box 51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041" name="Text Box 518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42" name="Text Box 51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43" name="Text Box 52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044" name="Text Box 521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45" name="Text Box 52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46" name="Text Box 52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047" name="Text Box 524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048" name="Text Box 525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49" name="Text Box 52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50" name="Text Box 52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051" name="Text Box 528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52" name="Text Box 52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53" name="Text Box 53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054" name="Text Box 531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55" name="Text Box 53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56" name="Text Box 53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057" name="Text Box 534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058" name="Text Box 535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59" name="Text Box 53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60" name="Text Box 53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061" name="Text Box 538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62" name="Text Box 53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63" name="Text Box 54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064" name="Text Box 541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65" name="Text Box 54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66" name="Text Box 54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067" name="Text Box 544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68" name="Text Box 54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69" name="Text Box 54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070" name="Text Box 54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71" name="Text Box 54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72" name="Text Box 54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073" name="Text Box 55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074" name="Text Box 551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75" name="Text Box 55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76" name="Text Box 55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077" name="Text Box 554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78" name="Text Box 55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79" name="Text Box 55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080" name="Text Box 55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81" name="Text Box 55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82" name="Text Box 55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083" name="Text Box 56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084" name="Text Box 561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85" name="Text Box 56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86" name="Text Box 56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087" name="Text Box 564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88" name="Text Box 56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89" name="Text Box 56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090" name="Text Box 56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91" name="Text Box 56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92" name="Text Box 56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093" name="Text Box 57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094" name="Text Box 571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95" name="Text Box 57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96" name="Text Box 57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097" name="Text Box 574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98" name="Text Box 57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099" name="Text Box 57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100" name="Text Box 57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01" name="Text Box 57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02" name="Text Box 57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103" name="Text Box 58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04" name="Text Box 58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05" name="Text Box 58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106" name="Text Box 583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07" name="Text Box 58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08" name="Text Box 58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109" name="Text Box 586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110" name="Text Box 58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11" name="Text Box 58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12" name="Text Box 58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113" name="Text Box 59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14" name="Text Box 59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15" name="Text Box 59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116" name="Text Box 593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17" name="Text Box 59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18" name="Text Box 59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119" name="Text Box 596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120" name="Text Box 59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21" name="Text Box 59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22" name="Text Box 59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123" name="Text Box 60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24" name="Text Box 60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25" name="Text Box 60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126" name="Text Box 603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27" name="Text Box 60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28" name="Text Box 60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129" name="Text Box 606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130" name="Text Box 607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31" name="Text Box 60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32" name="Text Box 60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133" name="Text Box 610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34" name="Text Box 61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35" name="Text Box 61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136" name="Text Box 613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37" name="Text Box 61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38" name="Text Box 61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139" name="Text Box 616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40" name="Text Box 61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41" name="Text Box 61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142" name="Text Box 619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43" name="Text Box 62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44" name="Text Box 62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145" name="Text Box 622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146" name="Text Box 623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47" name="Text Box 62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48" name="Text Box 62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149" name="Text Box 626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50" name="Text Box 62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51" name="Text Box 62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152" name="Text Box 629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53" name="Text Box 63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54" name="Text Box 63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155" name="Text Box 632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156" name="Text Box 633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57" name="Text Box 63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58" name="Text Box 63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159" name="Text Box 636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60" name="Text Box 63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61" name="Text Box 63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162" name="Text Box 639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63" name="Text Box 64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64" name="Text Box 64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165" name="Text Box 642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66" name="Text Box 64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67" name="Text Box 64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168" name="Text Box 645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69" name="Text Box 64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70" name="Text Box 64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171" name="Text Box 648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72" name="Text Box 64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73" name="Text Box 65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174" name="Text Box 651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175" name="Text Box 652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76" name="Text Box 65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77" name="Text Box 65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178" name="Text Box 655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79" name="Text Box 65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80" name="Text Box 65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181" name="Text Box 658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82" name="Text Box 65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83" name="Text Box 66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184" name="Text Box 661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85" name="Text Box 66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86" name="Text Box 66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187" name="Text Box 664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88" name="Text Box 66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89" name="Text Box 66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190" name="Text Box 667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91" name="Text Box 66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92" name="Text Box 66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193" name="Text Box 670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194" name="Text Box 671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95" name="Text Box 67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96" name="Text Box 67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197" name="Text Box 674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98" name="Text Box 67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199" name="Text Box 67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200" name="Text Box 677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01" name="Text Box 67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02" name="Text Box 67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203" name="Text Box 680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04" name="Text Box 68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05" name="Text Box 68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206" name="Text Box 683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07" name="Text Box 68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08" name="Text Box 68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209" name="Text Box 686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10" name="Text Box 68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11" name="Text Box 68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212" name="Text Box 689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213" name="Text Box 690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14" name="Text Box 69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15" name="Text Box 69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216" name="Text Box 693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17" name="Text Box 69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18" name="Text Box 69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219" name="Text Box 696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20" name="Text Box 69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21" name="Text Box 69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222" name="Text Box 699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223" name="Text Box 70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24" name="Text Box 70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25" name="Text Box 70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226" name="Text Box 703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27" name="Text Box 70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28" name="Text Box 70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229" name="Text Box 706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230" name="Text Box 70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31" name="Text Box 70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32" name="Text Box 70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233" name="Text Box 71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34" name="Text Box 71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35" name="Text Box 71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236" name="Text Box 713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37" name="Text Box 71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38" name="Text Box 71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239" name="Text Box 716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240" name="Text Box 717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41" name="Text Box 71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42" name="Text Box 71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243" name="Text Box 720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44" name="Text Box 72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45" name="Text Box 72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246" name="Text Box 723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247" name="Text Box 724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48" name="Text Box 72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49" name="Text Box 72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250" name="Text Box 727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51" name="Text Box 72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52" name="Text Box 72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253" name="Text Box 730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54" name="Text Box 73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55" name="Text Box 73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256" name="Text Box 733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257" name="Text Box 734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58" name="Text Box 73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59" name="Text Box 73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260" name="Text Box 737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61" name="Text Box 73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62" name="Text Box 73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263" name="Text Box 740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264" name="Text Box 741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65" name="Text Box 74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66" name="Text Box 74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267" name="Text Box 744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68" name="Text Box 74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69" name="Text Box 74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270" name="Text Box 747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71" name="Text Box 74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72" name="Text Box 74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273" name="Text Box 750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74" name="Text Box 75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75" name="Text Box 75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276" name="Text Box 753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77" name="Text Box 75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78" name="Text Box 75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279" name="Text Box 756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80" name="Text Box 75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81" name="Text Box 75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282" name="Text Box 759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283" name="Text Box 760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84" name="Text Box 76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85" name="Text Box 76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286" name="Text Box 763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87" name="Text Box 76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88" name="Text Box 76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289" name="Text Box 766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90" name="Text Box 76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91" name="Text Box 76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292" name="Text Box 769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93" name="Text Box 77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94" name="Text Box 77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295" name="Text Box 772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96" name="Text Box 77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97" name="Text Box 77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298" name="Text Box 775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299" name="Text Box 77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00" name="Text Box 77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301" name="Text Box 778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302" name="Text Box 779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03" name="Text Box 78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04" name="Text Box 78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305" name="Text Box 782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06" name="Text Box 78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07" name="Text Box 78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308" name="Text Box 785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09" name="Text Box 78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10" name="Text Box 78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311" name="Text Box 788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12" name="Text Box 78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13" name="Text Box 79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314" name="Text Box 791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15" name="Text Box 79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16" name="Text Box 79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317" name="Text Box 794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18" name="Text Box 79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19" name="Text Box 79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320" name="Text Box 797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321" name="Text Box 798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22" name="Text Box 79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23" name="Text Box 80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324" name="Text Box 801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25" name="Text Box 80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26" name="Text Box 80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327" name="Text Box 804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28" name="Text Box 80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29" name="Text Box 80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330" name="Text Box 807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31" name="Text Box 80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32" name="Text Box 80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333" name="Text Box 810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34" name="Text Box 81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35" name="Text Box 81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336" name="Text Box 813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37" name="Text Box 81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38" name="Text Box 81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339" name="Text Box 816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340" name="Text Box 817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41" name="Text Box 81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42" name="Text Box 81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343" name="Text Box 820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44" name="Text Box 82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45" name="Text Box 82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346" name="Text Box 823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47" name="Text Box 82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48" name="Text Box 82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349" name="Text Box 826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50" name="Text Box 82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51" name="Text Box 82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352" name="Text Box 829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53" name="Text Box 83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54" name="Text Box 83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355" name="Text Box 832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56" name="Text Box 83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57" name="Text Box 83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358" name="Text Box 835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359" name="Text Box 836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60" name="Text Box 83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61" name="Text Box 83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362" name="Text Box 839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63" name="Text Box 84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64" name="Text Box 84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365" name="Text Box 842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66" name="Text Box 84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67" name="Text Box 84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368" name="Text Box 845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69" name="Text Box 84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70" name="Text Box 84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371" name="Text Box 848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72" name="Text Box 84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73" name="Text Box 85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374" name="Text Box 851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75" name="Text Box 85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76" name="Text Box 85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377" name="Text Box 854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378" name="Text Box 855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79" name="Text Box 85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80" name="Text Box 85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381" name="Text Box 858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82" name="Text Box 85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83" name="Text Box 86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384" name="Text Box 861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85" name="Text Box 86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86" name="Text Box 86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387" name="Text Box 864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88" name="Text Box 86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89" name="Text Box 86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390" name="Text Box 86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91" name="Text Box 86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92" name="Text Box 86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93" name="Text Box 87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94" name="Text Box 10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395" name="Text Box 10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396" name="Text Box 10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397" name="Text Box 10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398" name="Text Box 10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399" name="Text Box 10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00" name="Text Box 10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01" name="Text Box 10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02" name="Text Box 10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03" name="Text Box 11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04" name="Text Box 11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05" name="Text Box 11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06" name="Text Box 11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07" name="Text Box 11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08" name="Text Box 11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09" name="Text Box 11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10" name="Text Box 11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11" name="Text Box 11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12" name="Text Box 11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13" name="Text Box 12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14" name="Text Box 12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15" name="Text Box 12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16" name="Text Box 12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17" name="Text Box 12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18" name="Text Box 12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19" name="Text Box 12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20" name="Text Box 12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21" name="Text Box 12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22" name="Text Box 12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162204"/>
    <xdr:sp macro="" textlink="">
      <xdr:nvSpPr>
        <xdr:cNvPr id="5423" name="Text Box 130"/>
        <xdr:cNvSpPr txBox="1">
          <a:spLocks noChangeArrowheads="1"/>
        </xdr:cNvSpPr>
      </xdr:nvSpPr>
      <xdr:spPr bwMode="auto">
        <a:xfrm>
          <a:off x="1075459" y="7446818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424" name="Text Box 131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425" name="Text Box 13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426" name="Text Box 13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427" name="Text Box 13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428" name="Text Box 13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429" name="Text Box 13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430" name="Text Box 137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431" name="Text Box 13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432" name="Text Box 13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433" name="Text Box 140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434" name="Text Box 14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435" name="Text Box 14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436" name="Text Box 143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437" name="Text Box 14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438" name="Text Box 14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439" name="Text Box 146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440" name="Text Box 14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441" name="Text Box 14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442" name="Text Box 1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443" name="Text Box 15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444" name="Text Box 15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445" name="Text Box 1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446" name="Text Box 15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447" name="Text Box 15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448" name="Text Box 15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449" name="Text Box 15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450" name="Text Box 15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451" name="Text Box 15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452" name="Text Box 159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453" name="Text Box 16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454" name="Text Box 16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455" name="Text Box 162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456" name="Text Box 163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457" name="Text Box 16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458" name="Text Box 1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459" name="Text Box 16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460" name="Text Box 16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461" name="Text Box 1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462" name="Text Box 16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463" name="Text Box 17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464" name="Text Box 17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465" name="Text Box 172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466" name="Text Box 17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467" name="Text Box 17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468" name="Text Box 17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469" name="Text Box 1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470" name="Text Box 17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471" name="Text Box 17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472" name="Text Box 17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473" name="Text Box 18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74" name="Text Box 18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75" name="Text Box 18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76" name="Text Box 18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77" name="Text Box 18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78" name="Text Box 18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79" name="Text Box 18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80" name="Text Box 18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81" name="Text Box 18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82" name="Text Box 18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83" name="Text Box 19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84" name="Text Box 19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85" name="Text Box 19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86" name="Text Box 19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87" name="Text Box 19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88" name="Text Box 19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89" name="Text Box 19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90" name="Text Box 19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91" name="Text Box 19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92" name="Text Box 19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93" name="Text Box 20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94" name="Text Box 20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95" name="Text Box 20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96" name="Text Box 20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97" name="Text Box 20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98" name="Text Box 20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499" name="Text Box 20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500" name="Text Box 20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501" name="Text Box 208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502" name="Text Box 20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03" name="Text Box 21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04" name="Text Box 21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505" name="Text Box 212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06" name="Text Box 21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07" name="Text Box 21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508" name="Text Box 21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09" name="Text Box 21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10" name="Text Box 21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511" name="Text Box 21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12" name="Text Box 21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13" name="Text Box 22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514" name="Text Box 22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15" name="Text Box 22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16" name="Text Box 22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517" name="Text Box 22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18" name="Text Box 22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19" name="Text Box 22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520" name="Text Box 22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521" name="Text Box 228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22" name="Text Box 22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23" name="Text Box 23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524" name="Text Box 23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25" name="Text Box 23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26" name="Text Box 23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527" name="Text Box 23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28" name="Text Box 23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29" name="Text Box 23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530" name="Text Box 23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531" name="Text Box 23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32" name="Text Box 23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33" name="Text Box 24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534" name="Text Box 241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35" name="Text Box 24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36" name="Text Box 24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537" name="Text Box 24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38" name="Text Box 24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39" name="Text Box 24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540" name="Text Box 24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541" name="Text Box 248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42" name="Text Box 2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43" name="Text Box 25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544" name="Text Box 25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45" name="Text Box 2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46" name="Text Box 25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547" name="Text Box 25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48" name="Text Box 25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49" name="Text Box 25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550" name="Text Box 25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551" name="Text Box 25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52" name="Text Box 25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53" name="Text Box 26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554" name="Text Box 26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55" name="Text Box 2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56" name="Text Box 26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557" name="Text Box 26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58" name="Text Box 2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59" name="Text Box 26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560" name="Text Box 26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561" name="Text Box 26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62" name="Text Box 26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63" name="Text Box 27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564" name="Text Box 271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65" name="Text Box 27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66" name="Text Box 27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567" name="Text Box 27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68" name="Text Box 27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69" name="Text Box 2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570" name="Text Box 27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571" name="Text Box 27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72" name="Text Box 27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73" name="Text Box 28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574" name="Text Box 28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75" name="Text Box 28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76" name="Text Box 28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577" name="Text Box 28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78" name="Text Box 28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79" name="Text Box 28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580" name="Text Box 28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81" name="Text Box 28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82" name="Text Box 28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583" name="Text Box 29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84" name="Text Box 29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85" name="Text Box 29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586" name="Text Box 29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87" name="Text Box 29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88" name="Text Box 29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589" name="Text Box 29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590" name="Text Box 29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91" name="Text Box 29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92" name="Text Box 29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593" name="Text Box 30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94" name="Text Box 30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95" name="Text Box 30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596" name="Text Box 30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97" name="Text Box 30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598" name="Text Box 30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599" name="Text Box 30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600" name="Text Box 30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601" name="Text Box 30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02" name="Text Box 30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03" name="Text Box 31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04" name="Text Box 31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05" name="Text Box 31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06" name="Text Box 31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07" name="Text Box 31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08" name="Text Box 31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09" name="Text Box 31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10" name="Text Box 31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11" name="Text Box 31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12" name="Text Box 31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13" name="Text Box 32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14" name="Text Box 32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15" name="Text Box 32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16" name="Text Box 32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17" name="Text Box 32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18" name="Text Box 32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19" name="Text Box 32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20" name="Text Box 32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21" name="Text Box 32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22" name="Text Box 32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23" name="Text Box 33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24" name="Text Box 33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25" name="Text Box 33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26" name="Text Box 33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27" name="Text Box 33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28" name="Text Box 33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629" name="Text Box 33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630" name="Text Box 33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631" name="Text Box 33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632" name="Text Box 33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633" name="Text Box 34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634" name="Text Box 34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635" name="Text Box 34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636" name="Text Box 34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637" name="Text Box 34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638" name="Text Box 34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39" name="Text Box 34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40" name="Text Box 34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41" name="Text Box 34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42" name="Text Box 34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43" name="Text Box 35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44" name="Text Box 35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45" name="Text Box 35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46" name="Text Box 35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47" name="Text Box 35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48" name="Text Box 35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49" name="Text Box 35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50" name="Text Box 35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51" name="Text Box 35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52" name="Text Box 35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53" name="Text Box 36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54" name="Text Box 36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55" name="Text Box 36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56" name="Text Box 36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57" name="Text Box 36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58" name="Text Box 36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59" name="Text Box 36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60" name="Text Box 36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61" name="Text Box 36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62" name="Text Box 36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63" name="Text Box 37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64" name="Text Box 37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65" name="Text Box 37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666" name="Text Box 37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667" name="Text Box 374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668" name="Text Box 37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669" name="Text Box 3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670" name="Text Box 377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671" name="Text Box 37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672" name="Text Box 37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673" name="Text Box 380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674" name="Text Box 38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675" name="Text Box 38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76" name="Text Box 38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77" name="Text Box 38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78" name="Text Box 38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79" name="Text Box 38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80" name="Text Box 38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81" name="Text Box 38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82" name="Text Box 38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83" name="Text Box 39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84" name="Text Box 39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85" name="Text Box 39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86" name="Text Box 39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87" name="Text Box 39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88" name="Text Box 39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89" name="Text Box 39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90" name="Text Box 39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91" name="Text Box 39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92" name="Text Box 39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93" name="Text Box 40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94" name="Text Box 40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95" name="Text Box 40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96" name="Text Box 40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97" name="Text Box 40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98" name="Text Box 40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699" name="Text Box 40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700" name="Text Box 40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701" name="Text Box 40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702" name="Text Box 40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703" name="Text Box 410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5704" name="Text Box 411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05" name="Text Box 41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06" name="Text Box 41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5707" name="Text Box 414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08" name="Text Box 41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09" name="Text Box 41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5710" name="Text Box 417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11" name="Text Box 41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12" name="Text Box 41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713" name="Text Box 42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714" name="Text Box 42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715" name="Text Box 42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716" name="Text Box 42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717" name="Text Box 42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718" name="Text Box 42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719" name="Text Box 42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720" name="Text Box 42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721" name="Text Box 42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722" name="Text Box 42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723" name="Text Box 43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724" name="Text Box 43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725" name="Text Box 43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726" name="Text Box 43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727" name="Text Box 43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728" name="Text Box 43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729" name="Text Box 43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730" name="Text Box 43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731" name="Text Box 43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732" name="Text Box 43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733" name="Text Box 44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734" name="Text Box 44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735" name="Text Box 44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736" name="Text Box 44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737" name="Text Box 44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738" name="Text Box 44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5739" name="Text Box 44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5740" name="Text Box 447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41" name="Text Box 44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42" name="Text Box 4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743" name="Text Box 45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44" name="Text Box 45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45" name="Text Box 4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746" name="Text Box 45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47" name="Text Box 45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48" name="Text Box 45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749" name="Text Box 45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750" name="Text Box 45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51" name="Text Box 45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52" name="Text Box 45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753" name="Text Box 46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54" name="Text Box 46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55" name="Text Box 4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756" name="Text Box 46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57" name="Text Box 46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58" name="Text Box 4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759" name="Text Box 46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760" name="Text Box 46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61" name="Text Box 4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62" name="Text Box 46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763" name="Text Box 47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64" name="Text Box 47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65" name="Text Box 47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766" name="Text Box 47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67" name="Text Box 47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68" name="Text Box 47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769" name="Text Box 47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70" name="Text Box 47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71" name="Text Box 47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5772" name="Text Box 479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73" name="Text Box 48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74" name="Text Box 48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5775" name="Text Box 482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76" name="Text Box 48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77" name="Text Box 48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5778" name="Text Box 485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5779" name="Text Box 486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80" name="Text Box 48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81" name="Text Box 48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5782" name="Text Box 489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83" name="Text Box 49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84" name="Text Box 49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5785" name="Text Box 492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86" name="Text Box 49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87" name="Text Box 49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5788" name="Text Box 495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5789" name="Text Box 496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90" name="Text Box 49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91" name="Text Box 49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5792" name="Text Box 499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93" name="Text Box 50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94" name="Text Box 50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5795" name="Text Box 502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96" name="Text Box 50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97" name="Text Box 50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5798" name="Text Box 505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799" name="Text Box 50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00" name="Text Box 50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801" name="Text Box 508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02" name="Text Box 50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03" name="Text Box 51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804" name="Text Box 51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05" name="Text Box 51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06" name="Text Box 51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807" name="Text Box 51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808" name="Text Box 515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09" name="Text Box 51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10" name="Text Box 51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811" name="Text Box 518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12" name="Text Box 51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13" name="Text Box 52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814" name="Text Box 52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15" name="Text Box 52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16" name="Text Box 52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817" name="Text Box 52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818" name="Text Box 525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19" name="Text Box 52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20" name="Text Box 52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821" name="Text Box 528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22" name="Text Box 52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23" name="Text Box 53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824" name="Text Box 53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25" name="Text Box 53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26" name="Text Box 53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827" name="Text Box 53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828" name="Text Box 535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29" name="Text Box 53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30" name="Text Box 53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831" name="Text Box 53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32" name="Text Box 53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33" name="Text Box 54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834" name="Text Box 54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35" name="Text Box 54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36" name="Text Box 54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837" name="Text Box 54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38" name="Text Box 54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39" name="Text Box 54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840" name="Text Box 54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41" name="Text Box 54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42" name="Text Box 5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843" name="Text Box 55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844" name="Text Box 55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45" name="Text Box 5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46" name="Text Box 55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847" name="Text Box 55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48" name="Text Box 55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49" name="Text Box 55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850" name="Text Box 55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51" name="Text Box 55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52" name="Text Box 55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853" name="Text Box 56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854" name="Text Box 56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55" name="Text Box 5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56" name="Text Box 56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857" name="Text Box 56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58" name="Text Box 5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59" name="Text Box 56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860" name="Text Box 56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61" name="Text Box 5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62" name="Text Box 56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863" name="Text Box 57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864" name="Text Box 57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65" name="Text Box 57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66" name="Text Box 57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867" name="Text Box 57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68" name="Text Box 57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69" name="Text Box 5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870" name="Text Box 57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71" name="Text Box 57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72" name="Text Box 57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873" name="Text Box 58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74" name="Text Box 58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75" name="Text Box 58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876" name="Text Box 58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77" name="Text Box 58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78" name="Text Box 58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879" name="Text Box 58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880" name="Text Box 58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81" name="Text Box 58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82" name="Text Box 58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883" name="Text Box 59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84" name="Text Box 59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85" name="Text Box 59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886" name="Text Box 59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87" name="Text Box 59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88" name="Text Box 59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889" name="Text Box 59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890" name="Text Box 59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91" name="Text Box 59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92" name="Text Box 59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893" name="Text Box 60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94" name="Text Box 60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95" name="Text Box 60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896" name="Text Box 60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97" name="Text Box 60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898" name="Text Box 60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899" name="Text Box 60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900" name="Text Box 607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01" name="Text Box 60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02" name="Text Box 60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903" name="Text Box 610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04" name="Text Box 61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05" name="Text Box 61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906" name="Text Box 613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07" name="Text Box 61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08" name="Text Box 61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909" name="Text Box 616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10" name="Text Box 61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11" name="Text Box 61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912" name="Text Box 619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13" name="Text Box 62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14" name="Text Box 62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915" name="Text Box 622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916" name="Text Box 623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17" name="Text Box 62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18" name="Text Box 62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919" name="Text Box 626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20" name="Text Box 62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21" name="Text Box 62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922" name="Text Box 629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23" name="Text Box 63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24" name="Text Box 63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925" name="Text Box 632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926" name="Text Box 633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27" name="Text Box 63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28" name="Text Box 63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929" name="Text Box 636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30" name="Text Box 63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31" name="Text Box 63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932" name="Text Box 639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33" name="Text Box 64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34" name="Text Box 64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5935" name="Text Box 642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36" name="Text Box 64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37" name="Text Box 64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938" name="Text Box 645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39" name="Text Box 64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40" name="Text Box 64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941" name="Text Box 64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42" name="Text Box 6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43" name="Text Box 65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944" name="Text Box 65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945" name="Text Box 652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46" name="Text Box 65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47" name="Text Box 65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948" name="Text Box 655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49" name="Text Box 65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50" name="Text Box 65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951" name="Text Box 65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52" name="Text Box 65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53" name="Text Box 66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954" name="Text Box 66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55" name="Text Box 6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56" name="Text Box 66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957" name="Text Box 66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58" name="Text Box 6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59" name="Text Box 66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960" name="Text Box 66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61" name="Text Box 6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62" name="Text Box 66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963" name="Text Box 67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964" name="Text Box 67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65" name="Text Box 67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66" name="Text Box 67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967" name="Text Box 67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68" name="Text Box 67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69" name="Text Box 6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970" name="Text Box 67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71" name="Text Box 67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72" name="Text Box 67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5973" name="Text Box 68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74" name="Text Box 68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75" name="Text Box 68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976" name="Text Box 683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77" name="Text Box 68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78" name="Text Box 68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979" name="Text Box 686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80" name="Text Box 68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81" name="Text Box 68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982" name="Text Box 68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983" name="Text Box 690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84" name="Text Box 69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85" name="Text Box 69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986" name="Text Box 693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87" name="Text Box 69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88" name="Text Box 69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989" name="Text Box 696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90" name="Text Box 69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91" name="Text Box 69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5992" name="Text Box 69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993" name="Text Box 70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94" name="Text Box 70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95" name="Text Box 70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996" name="Text Box 70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97" name="Text Box 70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5998" name="Text Box 70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5999" name="Text Box 70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000" name="Text Box 70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01" name="Text Box 70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02" name="Text Box 70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003" name="Text Box 71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04" name="Text Box 71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05" name="Text Box 71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006" name="Text Box 71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07" name="Text Box 71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08" name="Text Box 71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009" name="Text Box 71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010" name="Text Box 71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11" name="Text Box 71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12" name="Text Box 71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013" name="Text Box 72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14" name="Text Box 72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15" name="Text Box 72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016" name="Text Box 72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017" name="Text Box 72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18" name="Text Box 72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19" name="Text Box 72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020" name="Text Box 72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21" name="Text Box 72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22" name="Text Box 72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023" name="Text Box 73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24" name="Text Box 73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25" name="Text Box 73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026" name="Text Box 73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027" name="Text Box 73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28" name="Text Box 73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29" name="Text Box 73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030" name="Text Box 73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31" name="Text Box 73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32" name="Text Box 73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033" name="Text Box 740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034" name="Text Box 741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35" name="Text Box 74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36" name="Text Box 74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037" name="Text Box 74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38" name="Text Box 74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39" name="Text Box 74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040" name="Text Box 74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41" name="Text Box 74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42" name="Text Box 7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043" name="Text Box 750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44" name="Text Box 75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45" name="Text Box 7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046" name="Text Box 75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47" name="Text Box 75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48" name="Text Box 75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049" name="Text Box 75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50" name="Text Box 75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51" name="Text Box 75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052" name="Text Box 759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053" name="Text Box 76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54" name="Text Box 76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55" name="Text Box 7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056" name="Text Box 76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57" name="Text Box 76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58" name="Text Box 7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059" name="Text Box 76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60" name="Text Box 76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61" name="Text Box 7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062" name="Text Box 769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63" name="Text Box 77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64" name="Text Box 77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065" name="Text Box 772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66" name="Text Box 77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67" name="Text Box 77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068" name="Text Box 77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69" name="Text Box 7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70" name="Text Box 77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071" name="Text Box 77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072" name="Text Box 77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73" name="Text Box 78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74" name="Text Box 78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075" name="Text Box 782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76" name="Text Box 78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77" name="Text Box 78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078" name="Text Box 78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79" name="Text Box 78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80" name="Text Box 78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081" name="Text Box 78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82" name="Text Box 78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83" name="Text Box 79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084" name="Text Box 791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85" name="Text Box 79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86" name="Text Box 79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087" name="Text Box 79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88" name="Text Box 79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89" name="Text Box 79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090" name="Text Box 79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091" name="Text Box 79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92" name="Text Box 79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93" name="Text Box 80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094" name="Text Box 801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95" name="Text Box 80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96" name="Text Box 80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097" name="Text Box 80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98" name="Text Box 80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099" name="Text Box 80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100" name="Text Box 80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01" name="Text Box 80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02" name="Text Box 80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103" name="Text Box 81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04" name="Text Box 81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05" name="Text Box 81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106" name="Text Box 81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07" name="Text Box 81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08" name="Text Box 81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109" name="Text Box 81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110" name="Text Box 81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11" name="Text Box 81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12" name="Text Box 81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113" name="Text Box 82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14" name="Text Box 82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15" name="Text Box 82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116" name="Text Box 82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17" name="Text Box 82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18" name="Text Box 82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119" name="Text Box 82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20" name="Text Box 82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21" name="Text Box 82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122" name="Text Box 82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23" name="Text Box 83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24" name="Text Box 83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125" name="Text Box 832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26" name="Text Box 83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27" name="Text Box 83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128" name="Text Box 83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129" name="Text Box 836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30" name="Text Box 83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31" name="Text Box 83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132" name="Text Box 83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33" name="Text Box 84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34" name="Text Box 84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135" name="Text Box 842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36" name="Text Box 84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37" name="Text Box 84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138" name="Text Box 84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39" name="Text Box 84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40" name="Text Box 84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141" name="Text Box 84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42" name="Text Box 8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43" name="Text Box 85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144" name="Text Box 85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45" name="Text Box 8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46" name="Text Box 85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147" name="Text Box 85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148" name="Text Box 855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49" name="Text Box 85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50" name="Text Box 85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151" name="Text Box 85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52" name="Text Box 85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53" name="Text Box 86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154" name="Text Box 86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55" name="Text Box 8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56" name="Text Box 86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157" name="Text Box 86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58" name="Text Box 8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59" name="Text Box 86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160" name="Text Box 86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61" name="Text Box 8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62" name="Text Box 86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63" name="Text Box 87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64" name="Text Box 10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65" name="Text Box 10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166" name="Text Box 10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167" name="Text Box 10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168" name="Text Box 10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169" name="Text Box 10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170" name="Text Box 10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171" name="Text Box 10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172" name="Text Box 10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173" name="Text Box 11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174" name="Text Box 11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175" name="Text Box 11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176" name="Text Box 11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177" name="Text Box 11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178" name="Text Box 11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179" name="Text Box 11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180" name="Text Box 11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181" name="Text Box 11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182" name="Text Box 11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183" name="Text Box 12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184" name="Text Box 12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185" name="Text Box 12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186" name="Text Box 12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187" name="Text Box 12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188" name="Text Box 12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189" name="Text Box 12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190" name="Text Box 12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191" name="Text Box 12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192" name="Text Box 12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6194" name="Text Box 131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95" name="Text Box 13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96" name="Text Box 13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197" name="Text Box 13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98" name="Text Box 13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199" name="Text Box 13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6200" name="Text Box 137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01" name="Text Box 13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02" name="Text Box 13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203" name="Text Box 140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04" name="Text Box 14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05" name="Text Box 14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6206" name="Text Box 143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07" name="Text Box 14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08" name="Text Box 14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209" name="Text Box 146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210" name="Text Box 14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11" name="Text Box 14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12" name="Text Box 1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213" name="Text Box 15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14" name="Text Box 15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15" name="Text Box 1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216" name="Text Box 15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17" name="Text Box 15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18" name="Text Box 15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219" name="Text Box 15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20" name="Text Box 15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21" name="Text Box 15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222" name="Text Box 159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23" name="Text Box 16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24" name="Text Box 16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225" name="Text Box 162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226" name="Text Box 163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27" name="Text Box 16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28" name="Text Box 1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229" name="Text Box 16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30" name="Text Box 16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31" name="Text Box 1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232" name="Text Box 16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33" name="Text Box 17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34" name="Text Box 17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235" name="Text Box 172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36" name="Text Box 17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37" name="Text Box 17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238" name="Text Box 17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39" name="Text Box 1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40" name="Text Box 17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241" name="Text Box 17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42" name="Text Box 17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43" name="Text Box 18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244" name="Text Box 18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245" name="Text Box 18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246" name="Text Box 18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247" name="Text Box 18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248" name="Text Box 18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249" name="Text Box 18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250" name="Text Box 18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251" name="Text Box 18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252" name="Text Box 18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253" name="Text Box 19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254" name="Text Box 19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255" name="Text Box 19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256" name="Text Box 19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257" name="Text Box 19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258" name="Text Box 19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259" name="Text Box 19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260" name="Text Box 19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261" name="Text Box 19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262" name="Text Box 19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263" name="Text Box 20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264" name="Text Box 20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265" name="Text Box 20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266" name="Text Box 20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267" name="Text Box 20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268" name="Text Box 20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269" name="Text Box 20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270" name="Text Box 20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6271" name="Text Box 208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272" name="Text Box 20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73" name="Text Box 21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74" name="Text Box 21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275" name="Text Box 212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76" name="Text Box 21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77" name="Text Box 21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278" name="Text Box 21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79" name="Text Box 21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80" name="Text Box 21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281" name="Text Box 21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82" name="Text Box 21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83" name="Text Box 22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284" name="Text Box 22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85" name="Text Box 22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86" name="Text Box 22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287" name="Text Box 22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88" name="Text Box 22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89" name="Text Box 22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290" name="Text Box 22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291" name="Text Box 228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92" name="Text Box 22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93" name="Text Box 23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294" name="Text Box 23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95" name="Text Box 23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96" name="Text Box 23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297" name="Text Box 23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98" name="Text Box 23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299" name="Text Box 23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300" name="Text Box 23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301" name="Text Box 23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02" name="Text Box 23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03" name="Text Box 24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304" name="Text Box 241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05" name="Text Box 24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06" name="Text Box 24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307" name="Text Box 24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08" name="Text Box 24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09" name="Text Box 24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310" name="Text Box 24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311" name="Text Box 248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12" name="Text Box 2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13" name="Text Box 25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314" name="Text Box 25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15" name="Text Box 2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16" name="Text Box 25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317" name="Text Box 25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18" name="Text Box 25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19" name="Text Box 25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320" name="Text Box 25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321" name="Text Box 25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22" name="Text Box 25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23" name="Text Box 26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324" name="Text Box 26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25" name="Text Box 2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26" name="Text Box 26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327" name="Text Box 26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28" name="Text Box 2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29" name="Text Box 26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330" name="Text Box 26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331" name="Text Box 26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32" name="Text Box 26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33" name="Text Box 27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334" name="Text Box 271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35" name="Text Box 27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36" name="Text Box 27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337" name="Text Box 27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38" name="Text Box 27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39" name="Text Box 2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340" name="Text Box 27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341" name="Text Box 27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42" name="Text Box 27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43" name="Text Box 28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344" name="Text Box 28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45" name="Text Box 28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46" name="Text Box 28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347" name="Text Box 28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48" name="Text Box 28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49" name="Text Box 28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350" name="Text Box 28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51" name="Text Box 28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52" name="Text Box 28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353" name="Text Box 29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54" name="Text Box 29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55" name="Text Box 29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356" name="Text Box 29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57" name="Text Box 29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58" name="Text Box 29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359" name="Text Box 29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360" name="Text Box 29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61" name="Text Box 29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62" name="Text Box 29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363" name="Text Box 30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64" name="Text Box 30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65" name="Text Box 30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366" name="Text Box 30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67" name="Text Box 30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68" name="Text Box 30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369" name="Text Box 30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70" name="Text Box 30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371" name="Text Box 30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372" name="Text Box 30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373" name="Text Box 31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374" name="Text Box 31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375" name="Text Box 31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376" name="Text Box 31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377" name="Text Box 31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378" name="Text Box 31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379" name="Text Box 31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380" name="Text Box 31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381" name="Text Box 31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382" name="Text Box 31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383" name="Text Box 32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384" name="Text Box 32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385" name="Text Box 32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386" name="Text Box 32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387" name="Text Box 32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388" name="Text Box 32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389" name="Text Box 32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390" name="Text Box 32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391" name="Text Box 32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392" name="Text Box 32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393" name="Text Box 33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394" name="Text Box 33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395" name="Text Box 33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396" name="Text Box 33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397" name="Text Box 33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398" name="Text Box 33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399" name="Text Box 33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400" name="Text Box 33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401" name="Text Box 33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402" name="Text Box 33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403" name="Text Box 34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404" name="Text Box 34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405" name="Text Box 34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406" name="Text Box 34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407" name="Text Box 34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408" name="Text Box 34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09" name="Text Box 34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10" name="Text Box 34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11" name="Text Box 34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12" name="Text Box 34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13" name="Text Box 35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14" name="Text Box 35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15" name="Text Box 35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16" name="Text Box 35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17" name="Text Box 35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18" name="Text Box 35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19" name="Text Box 35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20" name="Text Box 35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21" name="Text Box 35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22" name="Text Box 35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23" name="Text Box 36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24" name="Text Box 36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25" name="Text Box 36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26" name="Text Box 36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27" name="Text Box 36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28" name="Text Box 36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29" name="Text Box 36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30" name="Text Box 36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31" name="Text Box 36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32" name="Text Box 36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33" name="Text Box 37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34" name="Text Box 37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35" name="Text Box 37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436" name="Text Box 37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6437" name="Text Box 374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438" name="Text Box 37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439" name="Text Box 3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6440" name="Text Box 377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441" name="Text Box 37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442" name="Text Box 37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6443" name="Text Box 380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444" name="Text Box 38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445" name="Text Box 38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46" name="Text Box 38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47" name="Text Box 38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48" name="Text Box 38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49" name="Text Box 38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50" name="Text Box 38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51" name="Text Box 38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52" name="Text Box 38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53" name="Text Box 39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54" name="Text Box 39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55" name="Text Box 39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56" name="Text Box 39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57" name="Text Box 39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58" name="Text Box 39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59" name="Text Box 39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60" name="Text Box 39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61" name="Text Box 39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62" name="Text Box 39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63" name="Text Box 40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64" name="Text Box 40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65" name="Text Box 40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66" name="Text Box 40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67" name="Text Box 40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68" name="Text Box 40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69" name="Text Box 40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70" name="Text Box 40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71" name="Text Box 40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72" name="Text Box 40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6473" name="Text Box 410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6474" name="Text Box 411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475" name="Text Box 41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476" name="Text Box 41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6477" name="Text Box 414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478" name="Text Box 41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479" name="Text Box 41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6480" name="Text Box 417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481" name="Text Box 41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482" name="Text Box 41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83" name="Text Box 42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84" name="Text Box 42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85" name="Text Box 42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86" name="Text Box 42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87" name="Text Box 42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88" name="Text Box 42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89" name="Text Box 42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90" name="Text Box 42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91" name="Text Box 42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92" name="Text Box 42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93" name="Text Box 43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94" name="Text Box 43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95" name="Text Box 43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96" name="Text Box 43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97" name="Text Box 43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98" name="Text Box 43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499" name="Text Box 43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500" name="Text Box 43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501" name="Text Box 43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502" name="Text Box 43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503" name="Text Box 44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504" name="Text Box 44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505" name="Text Box 44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506" name="Text Box 44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507" name="Text Box 44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508" name="Text Box 44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95250" cy="19050"/>
    <xdr:sp macro="" textlink="">
      <xdr:nvSpPr>
        <xdr:cNvPr id="6509" name="Text Box 44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6510" name="Text Box 447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11" name="Text Box 44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12" name="Text Box 4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513" name="Text Box 45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14" name="Text Box 45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15" name="Text Box 4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516" name="Text Box 45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17" name="Text Box 45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18" name="Text Box 45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519" name="Text Box 45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520" name="Text Box 45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21" name="Text Box 45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22" name="Text Box 45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523" name="Text Box 46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24" name="Text Box 46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25" name="Text Box 4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526" name="Text Box 46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27" name="Text Box 46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28" name="Text Box 4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529" name="Text Box 46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530" name="Text Box 46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31" name="Text Box 4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32" name="Text Box 46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533" name="Text Box 47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34" name="Text Box 47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35" name="Text Box 47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536" name="Text Box 47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37" name="Text Box 47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38" name="Text Box 47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539" name="Text Box 47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40" name="Text Box 47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41" name="Text Box 47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6542" name="Text Box 479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43" name="Text Box 48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44" name="Text Box 48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6545" name="Text Box 482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46" name="Text Box 48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47" name="Text Box 48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6548" name="Text Box 485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6549" name="Text Box 486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50" name="Text Box 48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51" name="Text Box 48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6552" name="Text Box 489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53" name="Text Box 49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54" name="Text Box 49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6555" name="Text Box 492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56" name="Text Box 49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57" name="Text Box 49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6558" name="Text Box 495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6559" name="Text Box 496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60" name="Text Box 49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61" name="Text Box 49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6562" name="Text Box 499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63" name="Text Box 50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64" name="Text Box 50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6565" name="Text Box 502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66" name="Text Box 50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67" name="Text Box 50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7"/>
    <xdr:sp macro="" textlink="">
      <xdr:nvSpPr>
        <xdr:cNvPr id="6568" name="Text Box 505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69" name="Text Box 50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70" name="Text Box 50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571" name="Text Box 508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72" name="Text Box 50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73" name="Text Box 51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574" name="Text Box 51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75" name="Text Box 51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76" name="Text Box 51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577" name="Text Box 51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578" name="Text Box 515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79" name="Text Box 51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80" name="Text Box 51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581" name="Text Box 518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82" name="Text Box 51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83" name="Text Box 52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584" name="Text Box 52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85" name="Text Box 52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86" name="Text Box 52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587" name="Text Box 52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588" name="Text Box 525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89" name="Text Box 52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90" name="Text Box 52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591" name="Text Box 528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92" name="Text Box 52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93" name="Text Box 53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594" name="Text Box 53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95" name="Text Box 53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96" name="Text Box 53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597" name="Text Box 53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598" name="Text Box 535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599" name="Text Box 53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00" name="Text Box 53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601" name="Text Box 53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02" name="Text Box 53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03" name="Text Box 54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604" name="Text Box 54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05" name="Text Box 54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06" name="Text Box 54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607" name="Text Box 54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08" name="Text Box 54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09" name="Text Box 54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610" name="Text Box 54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11" name="Text Box 54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12" name="Text Box 5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613" name="Text Box 55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614" name="Text Box 55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15" name="Text Box 5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16" name="Text Box 55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617" name="Text Box 55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18" name="Text Box 55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19" name="Text Box 55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620" name="Text Box 55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21" name="Text Box 55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22" name="Text Box 55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623" name="Text Box 56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624" name="Text Box 56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25" name="Text Box 5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26" name="Text Box 56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627" name="Text Box 56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28" name="Text Box 5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29" name="Text Box 56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630" name="Text Box 56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31" name="Text Box 5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32" name="Text Box 56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633" name="Text Box 57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634" name="Text Box 57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35" name="Text Box 57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36" name="Text Box 57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637" name="Text Box 57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38" name="Text Box 57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39" name="Text Box 5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640" name="Text Box 57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41" name="Text Box 57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42" name="Text Box 57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643" name="Text Box 58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44" name="Text Box 58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45" name="Text Box 58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646" name="Text Box 58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47" name="Text Box 58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48" name="Text Box 58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649" name="Text Box 58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650" name="Text Box 58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51" name="Text Box 58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52" name="Text Box 58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653" name="Text Box 59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54" name="Text Box 59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55" name="Text Box 59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656" name="Text Box 59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57" name="Text Box 59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58" name="Text Box 59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659" name="Text Box 59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660" name="Text Box 59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61" name="Text Box 59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62" name="Text Box 59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663" name="Text Box 60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64" name="Text Box 60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65" name="Text Box 60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666" name="Text Box 60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67" name="Text Box 60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68" name="Text Box 60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669" name="Text Box 60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6670" name="Text Box 607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71" name="Text Box 60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72" name="Text Box 60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6673" name="Text Box 610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74" name="Text Box 61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75" name="Text Box 61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6676" name="Text Box 613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77" name="Text Box 61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78" name="Text Box 61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6679" name="Text Box 616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80" name="Text Box 61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81" name="Text Box 61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6682" name="Text Box 619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83" name="Text Box 62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84" name="Text Box 62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6685" name="Text Box 622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6686" name="Text Box 623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87" name="Text Box 62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88" name="Text Box 62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6689" name="Text Box 626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90" name="Text Box 62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91" name="Text Box 62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6692" name="Text Box 629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93" name="Text Box 63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94" name="Text Box 63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6695" name="Text Box 632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6696" name="Text Box 633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97" name="Text Box 63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698" name="Text Box 63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6699" name="Text Box 636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00" name="Text Box 63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01" name="Text Box 63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6702" name="Text Box 639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03" name="Text Box 64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04" name="Text Box 64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3"/>
    <xdr:sp macro="" textlink="">
      <xdr:nvSpPr>
        <xdr:cNvPr id="6705" name="Text Box 642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06" name="Text Box 64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07" name="Text Box 64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708" name="Text Box 645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09" name="Text Box 64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10" name="Text Box 64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711" name="Text Box 64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12" name="Text Box 6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13" name="Text Box 65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714" name="Text Box 65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715" name="Text Box 652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16" name="Text Box 65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17" name="Text Box 65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718" name="Text Box 655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19" name="Text Box 65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20" name="Text Box 65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721" name="Text Box 65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22" name="Text Box 65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23" name="Text Box 66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724" name="Text Box 66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25" name="Text Box 6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26" name="Text Box 66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727" name="Text Box 66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28" name="Text Box 6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29" name="Text Box 66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730" name="Text Box 66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31" name="Text Box 6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32" name="Text Box 66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733" name="Text Box 67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734" name="Text Box 67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35" name="Text Box 67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36" name="Text Box 67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737" name="Text Box 67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38" name="Text Box 67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39" name="Text Box 6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740" name="Text Box 67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41" name="Text Box 67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42" name="Text Box 67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743" name="Text Box 68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44" name="Text Box 68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45" name="Text Box 68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746" name="Text Box 683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47" name="Text Box 68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48" name="Text Box 68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749" name="Text Box 686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50" name="Text Box 68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51" name="Text Box 68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752" name="Text Box 68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753" name="Text Box 690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54" name="Text Box 69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55" name="Text Box 69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756" name="Text Box 693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57" name="Text Box 69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58" name="Text Box 69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759" name="Text Box 696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60" name="Text Box 69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61" name="Text Box 69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762" name="Text Box 69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763" name="Text Box 70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64" name="Text Box 70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65" name="Text Box 70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766" name="Text Box 70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67" name="Text Box 70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68" name="Text Box 70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769" name="Text Box 70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770" name="Text Box 70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71" name="Text Box 70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72" name="Text Box 70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773" name="Text Box 71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74" name="Text Box 71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75" name="Text Box 71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776" name="Text Box 71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77" name="Text Box 71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78" name="Text Box 71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779" name="Text Box 71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780" name="Text Box 71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81" name="Text Box 71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82" name="Text Box 71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783" name="Text Box 72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84" name="Text Box 72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85" name="Text Box 72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786" name="Text Box 72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787" name="Text Box 72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88" name="Text Box 72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89" name="Text Box 72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790" name="Text Box 72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91" name="Text Box 72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92" name="Text Box 72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793" name="Text Box 73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94" name="Text Box 73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95" name="Text Box 73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796" name="Text Box 73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797" name="Text Box 73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98" name="Text Box 73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799" name="Text Box 73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800" name="Text Box 73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01" name="Text Box 73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02" name="Text Box 73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803" name="Text Box 740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804" name="Text Box 741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05" name="Text Box 74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06" name="Text Box 74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807" name="Text Box 74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08" name="Text Box 74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09" name="Text Box 74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810" name="Text Box 74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11" name="Text Box 74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12" name="Text Box 7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813" name="Text Box 750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14" name="Text Box 75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15" name="Text Box 7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816" name="Text Box 75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17" name="Text Box 75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18" name="Text Box 75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819" name="Text Box 75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20" name="Text Box 75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21" name="Text Box 75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822" name="Text Box 759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823" name="Text Box 76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24" name="Text Box 76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25" name="Text Box 7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826" name="Text Box 76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27" name="Text Box 76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28" name="Text Box 7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829" name="Text Box 76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30" name="Text Box 76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31" name="Text Box 7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832" name="Text Box 769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33" name="Text Box 77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34" name="Text Box 77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835" name="Text Box 772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36" name="Text Box 77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37" name="Text Box 77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838" name="Text Box 77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39" name="Text Box 7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40" name="Text Box 77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841" name="Text Box 77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842" name="Text Box 77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43" name="Text Box 78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44" name="Text Box 78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845" name="Text Box 782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46" name="Text Box 78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47" name="Text Box 78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848" name="Text Box 78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49" name="Text Box 78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50" name="Text Box 78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851" name="Text Box 78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52" name="Text Box 78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53" name="Text Box 79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854" name="Text Box 791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55" name="Text Box 79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56" name="Text Box 79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857" name="Text Box 79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58" name="Text Box 79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59" name="Text Box 79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860" name="Text Box 79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861" name="Text Box 79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62" name="Text Box 79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63" name="Text Box 80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864" name="Text Box 801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65" name="Text Box 80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66" name="Text Box 80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867" name="Text Box 80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68" name="Text Box 80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69" name="Text Box 80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870" name="Text Box 80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71" name="Text Box 80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72" name="Text Box 80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873" name="Text Box 81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74" name="Text Box 81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75" name="Text Box 81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876" name="Text Box 81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77" name="Text Box 81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78" name="Text Box 81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879" name="Text Box 81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880" name="Text Box 81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81" name="Text Box 81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82" name="Text Box 81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883" name="Text Box 82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84" name="Text Box 82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85" name="Text Box 82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886" name="Text Box 82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87" name="Text Box 82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88" name="Text Box 82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4"/>
    <xdr:sp macro="" textlink="">
      <xdr:nvSpPr>
        <xdr:cNvPr id="6889" name="Text Box 82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90" name="Text Box 82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91" name="Text Box 82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892" name="Text Box 82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93" name="Text Box 83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94" name="Text Box 83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895" name="Text Box 832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96" name="Text Box 83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897" name="Text Box 83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898" name="Text Box 83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899" name="Text Box 836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900" name="Text Box 83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901" name="Text Box 83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902" name="Text Box 83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903" name="Text Box 84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904" name="Text Box 84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905" name="Text Box 842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906" name="Text Box 84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907" name="Text Box 84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5"/>
    <xdr:sp macro="" textlink="">
      <xdr:nvSpPr>
        <xdr:cNvPr id="6908" name="Text Box 84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909" name="Text Box 84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910" name="Text Box 84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911" name="Text Box 84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912" name="Text Box 8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913" name="Text Box 85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914" name="Text Box 85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915" name="Text Box 8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916" name="Text Box 85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917" name="Text Box 85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918" name="Text Box 855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919" name="Text Box 85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920" name="Text Box 85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921" name="Text Box 85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922" name="Text Box 85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923" name="Text Box 86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924" name="Text Box 86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925" name="Text Box 8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926" name="Text Box 86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927" name="Text Box 86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928" name="Text Box 8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929" name="Text Box 86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28576"/>
    <xdr:sp macro="" textlink="">
      <xdr:nvSpPr>
        <xdr:cNvPr id="6930" name="Text Box 86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931" name="Text Box 8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932" name="Text Box 86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86</xdr:row>
      <xdr:rowOff>0</xdr:rowOff>
    </xdr:from>
    <xdr:ext cx="0" cy="38100"/>
    <xdr:sp macro="" textlink="">
      <xdr:nvSpPr>
        <xdr:cNvPr id="6933" name="Text Box 87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6934" name="Text Box 10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6935" name="Text Box 10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6936" name="Text Box 10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6937" name="Text Box 10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6938" name="Text Box 10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6939" name="Text Box 10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6940" name="Text Box 107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6941" name="Text Box 108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6942" name="Text Box 109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6943" name="Text Box 110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6944" name="Text Box 111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6945" name="Text Box 112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6946" name="Text Box 11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6947" name="Text Box 11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6948" name="Text Box 11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6949" name="Text Box 11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6950" name="Text Box 117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6951" name="Text Box 118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6952" name="Text Box 119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6953" name="Text Box 120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6954" name="Text Box 121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6955" name="Text Box 122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6956" name="Text Box 12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6957" name="Text Box 12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6958" name="Text Box 12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6959" name="Text Box 12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6960" name="Text Box 127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6961" name="Text Box 128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6962" name="Text Box 129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3"/>
    <xdr:sp macro="" textlink="">
      <xdr:nvSpPr>
        <xdr:cNvPr id="6963" name="Text Box 131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6964" name="Text Box 13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6965" name="Text Box 13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6966" name="Text Box 134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6967" name="Text Box 13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6968" name="Text Box 13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3"/>
    <xdr:sp macro="" textlink="">
      <xdr:nvSpPr>
        <xdr:cNvPr id="6969" name="Text Box 137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6970" name="Text Box 13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6971" name="Text Box 13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6972" name="Text Box 140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6973" name="Text Box 14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6974" name="Text Box 14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3"/>
    <xdr:sp macro="" textlink="">
      <xdr:nvSpPr>
        <xdr:cNvPr id="6975" name="Text Box 143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6976" name="Text Box 14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6977" name="Text Box 14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6978" name="Text Box 146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6979" name="Text Box 147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6980" name="Text Box 14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6981" name="Text Box 14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6982" name="Text Box 150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6983" name="Text Box 15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6984" name="Text Box 15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6985" name="Text Box 153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6986" name="Text Box 15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6987" name="Text Box 15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6988" name="Text Box 156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6989" name="Text Box 15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6990" name="Text Box 15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6991" name="Text Box 159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6992" name="Text Box 16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6993" name="Text Box 16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6994" name="Text Box 162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6995" name="Text Box 163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6996" name="Text Box 16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6997" name="Text Box 16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6998" name="Text Box 166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6999" name="Text Box 16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00" name="Text Box 16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001" name="Text Box 169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02" name="Text Box 17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03" name="Text Box 17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004" name="Text Box 172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05" name="Text Box 17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06" name="Text Box 17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007" name="Text Box 175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08" name="Text Box 17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09" name="Text Box 17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010" name="Text Box 178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11" name="Text Box 17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12" name="Text Box 18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013" name="Text Box 181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014" name="Text Box 182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015" name="Text Box 18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016" name="Text Box 18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017" name="Text Box 18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018" name="Text Box 18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019" name="Text Box 187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020" name="Text Box 188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021" name="Text Box 189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022" name="Text Box 190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023" name="Text Box 191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024" name="Text Box 192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025" name="Text Box 19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026" name="Text Box 19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027" name="Text Box 19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028" name="Text Box 19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029" name="Text Box 197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030" name="Text Box 198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031" name="Text Box 199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032" name="Text Box 200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033" name="Text Box 201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034" name="Text Box 202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035" name="Text Box 20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036" name="Text Box 20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037" name="Text Box 20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038" name="Text Box 20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039" name="Text Box 207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3"/>
    <xdr:sp macro="" textlink="">
      <xdr:nvSpPr>
        <xdr:cNvPr id="7040" name="Text Box 208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041" name="Text Box 209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42" name="Text Box 21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43" name="Text Box 21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044" name="Text Box 212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45" name="Text Box 21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46" name="Text Box 21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047" name="Text Box 215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48" name="Text Box 21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49" name="Text Box 21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050" name="Text Box 218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51" name="Text Box 21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52" name="Text Box 22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053" name="Text Box 221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54" name="Text Box 22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55" name="Text Box 22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056" name="Text Box 224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57" name="Text Box 22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58" name="Text Box 22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059" name="Text Box 227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060" name="Text Box 228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61" name="Text Box 22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62" name="Text Box 23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063" name="Text Box 231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64" name="Text Box 23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65" name="Text Box 23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066" name="Text Box 234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67" name="Text Box 23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68" name="Text Box 23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069" name="Text Box 237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070" name="Text Box 238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71" name="Text Box 23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72" name="Text Box 24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073" name="Text Box 241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74" name="Text Box 24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75" name="Text Box 24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076" name="Text Box 244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77" name="Text Box 24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78" name="Text Box 24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079" name="Text Box 247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080" name="Text Box 248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81" name="Text Box 24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82" name="Text Box 25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083" name="Text Box 251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84" name="Text Box 25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85" name="Text Box 25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086" name="Text Box 254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87" name="Text Box 25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88" name="Text Box 25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089" name="Text Box 257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090" name="Text Box 258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91" name="Text Box 25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92" name="Text Box 26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093" name="Text Box 261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94" name="Text Box 26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95" name="Text Box 26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096" name="Text Box 264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97" name="Text Box 26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098" name="Text Box 26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099" name="Text Box 267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100" name="Text Box 268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101" name="Text Box 26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102" name="Text Box 27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103" name="Text Box 271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104" name="Text Box 27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105" name="Text Box 27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106" name="Text Box 274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107" name="Text Box 27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108" name="Text Box 27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109" name="Text Box 277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110" name="Text Box 278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111" name="Text Box 27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112" name="Text Box 28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113" name="Text Box 281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114" name="Text Box 28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115" name="Text Box 28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116" name="Text Box 284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117" name="Text Box 28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118" name="Text Box 28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119" name="Text Box 287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120" name="Text Box 28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121" name="Text Box 28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122" name="Text Box 290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123" name="Text Box 29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124" name="Text Box 29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125" name="Text Box 293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126" name="Text Box 29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127" name="Text Box 29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128" name="Text Box 296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129" name="Text Box 297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130" name="Text Box 29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131" name="Text Box 29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132" name="Text Box 300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133" name="Text Box 30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134" name="Text Box 30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135" name="Text Box 303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136" name="Text Box 30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137" name="Text Box 30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138" name="Text Box 306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139" name="Text Box 30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140" name="Text Box 30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41" name="Text Box 309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42" name="Text Box 310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43" name="Text Box 311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44" name="Text Box 312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45" name="Text Box 31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46" name="Text Box 31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47" name="Text Box 31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48" name="Text Box 31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49" name="Text Box 317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50" name="Text Box 318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51" name="Text Box 319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52" name="Text Box 320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53" name="Text Box 321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54" name="Text Box 322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55" name="Text Box 32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56" name="Text Box 32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57" name="Text Box 32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58" name="Text Box 32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59" name="Text Box 327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60" name="Text Box 328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61" name="Text Box 329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62" name="Text Box 330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63" name="Text Box 331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64" name="Text Box 332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65" name="Text Box 33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66" name="Text Box 33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67" name="Text Box 33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168" name="Text Box 336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169" name="Text Box 337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170" name="Text Box 33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171" name="Text Box 33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172" name="Text Box 340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173" name="Text Box 34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174" name="Text Box 34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175" name="Text Box 343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176" name="Text Box 34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177" name="Text Box 34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78" name="Text Box 34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79" name="Text Box 347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80" name="Text Box 348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81" name="Text Box 349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82" name="Text Box 350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83" name="Text Box 351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84" name="Text Box 352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85" name="Text Box 35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86" name="Text Box 35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87" name="Text Box 35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88" name="Text Box 35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89" name="Text Box 357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90" name="Text Box 358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91" name="Text Box 359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92" name="Text Box 360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93" name="Text Box 361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94" name="Text Box 362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95" name="Text Box 36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96" name="Text Box 36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97" name="Text Box 36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98" name="Text Box 36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199" name="Text Box 367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00" name="Text Box 368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01" name="Text Box 369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02" name="Text Box 370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03" name="Text Box 371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04" name="Text Box 372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205" name="Text Box 373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3"/>
    <xdr:sp macro="" textlink="">
      <xdr:nvSpPr>
        <xdr:cNvPr id="7206" name="Text Box 374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207" name="Text Box 37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208" name="Text Box 37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3"/>
    <xdr:sp macro="" textlink="">
      <xdr:nvSpPr>
        <xdr:cNvPr id="7209" name="Text Box 377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210" name="Text Box 37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211" name="Text Box 37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3"/>
    <xdr:sp macro="" textlink="">
      <xdr:nvSpPr>
        <xdr:cNvPr id="7212" name="Text Box 380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213" name="Text Box 38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214" name="Text Box 38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15" name="Text Box 38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16" name="Text Box 38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17" name="Text Box 38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18" name="Text Box 38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19" name="Text Box 387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20" name="Text Box 388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21" name="Text Box 389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22" name="Text Box 390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23" name="Text Box 391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24" name="Text Box 392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25" name="Text Box 39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26" name="Text Box 39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27" name="Text Box 39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28" name="Text Box 39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29" name="Text Box 397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30" name="Text Box 398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31" name="Text Box 399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32" name="Text Box 400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33" name="Text Box 401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34" name="Text Box 402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35" name="Text Box 40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36" name="Text Box 40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37" name="Text Box 40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38" name="Text Box 40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39" name="Text Box 407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40" name="Text Box 408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41" name="Text Box 409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3"/>
    <xdr:sp macro="" textlink="">
      <xdr:nvSpPr>
        <xdr:cNvPr id="7242" name="Text Box 410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7"/>
    <xdr:sp macro="" textlink="">
      <xdr:nvSpPr>
        <xdr:cNvPr id="7243" name="Text Box 411"/>
        <xdr:cNvSpPr txBox="1">
          <a:spLocks noChangeArrowheads="1"/>
        </xdr:cNvSpPr>
      </xdr:nvSpPr>
      <xdr:spPr bwMode="auto">
        <a:xfrm>
          <a:off x="1075459" y="1344756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244" name="Text Box 41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245" name="Text Box 41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7"/>
    <xdr:sp macro="" textlink="">
      <xdr:nvSpPr>
        <xdr:cNvPr id="7246" name="Text Box 414"/>
        <xdr:cNvSpPr txBox="1">
          <a:spLocks noChangeArrowheads="1"/>
        </xdr:cNvSpPr>
      </xdr:nvSpPr>
      <xdr:spPr bwMode="auto">
        <a:xfrm>
          <a:off x="1075459" y="1344756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247" name="Text Box 41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248" name="Text Box 41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7"/>
    <xdr:sp macro="" textlink="">
      <xdr:nvSpPr>
        <xdr:cNvPr id="7249" name="Text Box 417"/>
        <xdr:cNvSpPr txBox="1">
          <a:spLocks noChangeArrowheads="1"/>
        </xdr:cNvSpPr>
      </xdr:nvSpPr>
      <xdr:spPr bwMode="auto">
        <a:xfrm>
          <a:off x="1075459" y="1344756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250" name="Text Box 41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251" name="Text Box 41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52" name="Text Box 420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53" name="Text Box 421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54" name="Text Box 422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55" name="Text Box 42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56" name="Text Box 42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57" name="Text Box 42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58" name="Text Box 42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59" name="Text Box 427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60" name="Text Box 428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61" name="Text Box 429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62" name="Text Box 430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63" name="Text Box 431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64" name="Text Box 432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65" name="Text Box 43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66" name="Text Box 43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67" name="Text Box 43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68" name="Text Box 43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69" name="Text Box 437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70" name="Text Box 438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71" name="Text Box 439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72" name="Text Box 440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73" name="Text Box 441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74" name="Text Box 442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75" name="Text Box 44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76" name="Text Box 44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77" name="Text Box 44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95250" cy="19050"/>
    <xdr:sp macro="" textlink="">
      <xdr:nvSpPr>
        <xdr:cNvPr id="7278" name="Text Box 44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7"/>
    <xdr:sp macro="" textlink="">
      <xdr:nvSpPr>
        <xdr:cNvPr id="7279" name="Text Box 447"/>
        <xdr:cNvSpPr txBox="1">
          <a:spLocks noChangeArrowheads="1"/>
        </xdr:cNvSpPr>
      </xdr:nvSpPr>
      <xdr:spPr bwMode="auto">
        <a:xfrm>
          <a:off x="1075459" y="1344756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280" name="Text Box 44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281" name="Text Box 44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282" name="Text Box 450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283" name="Text Box 45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284" name="Text Box 45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285" name="Text Box 453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286" name="Text Box 45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287" name="Text Box 45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288" name="Text Box 456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289" name="Text Box 457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290" name="Text Box 45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291" name="Text Box 45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292" name="Text Box 460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293" name="Text Box 46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294" name="Text Box 46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295" name="Text Box 463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296" name="Text Box 46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297" name="Text Box 46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298" name="Text Box 466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299" name="Text Box 467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00" name="Text Box 46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01" name="Text Box 46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302" name="Text Box 470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03" name="Text Box 47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04" name="Text Box 47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305" name="Text Box 473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06" name="Text Box 47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07" name="Text Box 47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308" name="Text Box 476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09" name="Text Box 47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10" name="Text Box 47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7"/>
    <xdr:sp macro="" textlink="">
      <xdr:nvSpPr>
        <xdr:cNvPr id="7311" name="Text Box 479"/>
        <xdr:cNvSpPr txBox="1">
          <a:spLocks noChangeArrowheads="1"/>
        </xdr:cNvSpPr>
      </xdr:nvSpPr>
      <xdr:spPr bwMode="auto">
        <a:xfrm>
          <a:off x="1075459" y="1344756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12" name="Text Box 48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13" name="Text Box 48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7"/>
    <xdr:sp macro="" textlink="">
      <xdr:nvSpPr>
        <xdr:cNvPr id="7314" name="Text Box 482"/>
        <xdr:cNvSpPr txBox="1">
          <a:spLocks noChangeArrowheads="1"/>
        </xdr:cNvSpPr>
      </xdr:nvSpPr>
      <xdr:spPr bwMode="auto">
        <a:xfrm>
          <a:off x="1075459" y="1344756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15" name="Text Box 48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16" name="Text Box 48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7"/>
    <xdr:sp macro="" textlink="">
      <xdr:nvSpPr>
        <xdr:cNvPr id="7317" name="Text Box 485"/>
        <xdr:cNvSpPr txBox="1">
          <a:spLocks noChangeArrowheads="1"/>
        </xdr:cNvSpPr>
      </xdr:nvSpPr>
      <xdr:spPr bwMode="auto">
        <a:xfrm>
          <a:off x="1075459" y="1344756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7"/>
    <xdr:sp macro="" textlink="">
      <xdr:nvSpPr>
        <xdr:cNvPr id="7318" name="Text Box 486"/>
        <xdr:cNvSpPr txBox="1">
          <a:spLocks noChangeArrowheads="1"/>
        </xdr:cNvSpPr>
      </xdr:nvSpPr>
      <xdr:spPr bwMode="auto">
        <a:xfrm>
          <a:off x="1075459" y="1344756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19" name="Text Box 48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20" name="Text Box 48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7"/>
    <xdr:sp macro="" textlink="">
      <xdr:nvSpPr>
        <xdr:cNvPr id="7321" name="Text Box 489"/>
        <xdr:cNvSpPr txBox="1">
          <a:spLocks noChangeArrowheads="1"/>
        </xdr:cNvSpPr>
      </xdr:nvSpPr>
      <xdr:spPr bwMode="auto">
        <a:xfrm>
          <a:off x="1075459" y="1344756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22" name="Text Box 49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23" name="Text Box 49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7"/>
    <xdr:sp macro="" textlink="">
      <xdr:nvSpPr>
        <xdr:cNvPr id="7324" name="Text Box 492"/>
        <xdr:cNvSpPr txBox="1">
          <a:spLocks noChangeArrowheads="1"/>
        </xdr:cNvSpPr>
      </xdr:nvSpPr>
      <xdr:spPr bwMode="auto">
        <a:xfrm>
          <a:off x="1075459" y="1344756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25" name="Text Box 49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26" name="Text Box 49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7"/>
    <xdr:sp macro="" textlink="">
      <xdr:nvSpPr>
        <xdr:cNvPr id="7327" name="Text Box 495"/>
        <xdr:cNvSpPr txBox="1">
          <a:spLocks noChangeArrowheads="1"/>
        </xdr:cNvSpPr>
      </xdr:nvSpPr>
      <xdr:spPr bwMode="auto">
        <a:xfrm>
          <a:off x="1075459" y="1344756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7"/>
    <xdr:sp macro="" textlink="">
      <xdr:nvSpPr>
        <xdr:cNvPr id="7328" name="Text Box 496"/>
        <xdr:cNvSpPr txBox="1">
          <a:spLocks noChangeArrowheads="1"/>
        </xdr:cNvSpPr>
      </xdr:nvSpPr>
      <xdr:spPr bwMode="auto">
        <a:xfrm>
          <a:off x="1075459" y="1344756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29" name="Text Box 49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30" name="Text Box 49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7"/>
    <xdr:sp macro="" textlink="">
      <xdr:nvSpPr>
        <xdr:cNvPr id="7331" name="Text Box 499"/>
        <xdr:cNvSpPr txBox="1">
          <a:spLocks noChangeArrowheads="1"/>
        </xdr:cNvSpPr>
      </xdr:nvSpPr>
      <xdr:spPr bwMode="auto">
        <a:xfrm>
          <a:off x="1075459" y="1344756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32" name="Text Box 50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33" name="Text Box 50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7"/>
    <xdr:sp macro="" textlink="">
      <xdr:nvSpPr>
        <xdr:cNvPr id="7334" name="Text Box 502"/>
        <xdr:cNvSpPr txBox="1">
          <a:spLocks noChangeArrowheads="1"/>
        </xdr:cNvSpPr>
      </xdr:nvSpPr>
      <xdr:spPr bwMode="auto">
        <a:xfrm>
          <a:off x="1075459" y="1344756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35" name="Text Box 50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36" name="Text Box 50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7"/>
    <xdr:sp macro="" textlink="">
      <xdr:nvSpPr>
        <xdr:cNvPr id="7337" name="Text Box 505"/>
        <xdr:cNvSpPr txBox="1">
          <a:spLocks noChangeArrowheads="1"/>
        </xdr:cNvSpPr>
      </xdr:nvSpPr>
      <xdr:spPr bwMode="auto">
        <a:xfrm>
          <a:off x="1075459" y="1344756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38" name="Text Box 50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39" name="Text Box 50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340" name="Text Box 508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41" name="Text Box 50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42" name="Text Box 51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343" name="Text Box 511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44" name="Text Box 51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45" name="Text Box 51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346" name="Text Box 514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347" name="Text Box 515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48" name="Text Box 51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49" name="Text Box 51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350" name="Text Box 518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51" name="Text Box 51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52" name="Text Box 52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353" name="Text Box 521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54" name="Text Box 52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55" name="Text Box 52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356" name="Text Box 524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357" name="Text Box 525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58" name="Text Box 52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59" name="Text Box 52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360" name="Text Box 528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61" name="Text Box 52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62" name="Text Box 53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363" name="Text Box 531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64" name="Text Box 53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65" name="Text Box 53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366" name="Text Box 534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367" name="Text Box 535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68" name="Text Box 53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69" name="Text Box 53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370" name="Text Box 538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71" name="Text Box 53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72" name="Text Box 54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373" name="Text Box 541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74" name="Text Box 54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75" name="Text Box 54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376" name="Text Box 544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77" name="Text Box 54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78" name="Text Box 54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379" name="Text Box 547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80" name="Text Box 54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81" name="Text Box 54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382" name="Text Box 550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383" name="Text Box 551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84" name="Text Box 55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85" name="Text Box 55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386" name="Text Box 554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87" name="Text Box 55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88" name="Text Box 55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389" name="Text Box 557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90" name="Text Box 55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91" name="Text Box 55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392" name="Text Box 560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393" name="Text Box 561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94" name="Text Box 56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95" name="Text Box 56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396" name="Text Box 564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97" name="Text Box 56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398" name="Text Box 56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399" name="Text Box 567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00" name="Text Box 56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01" name="Text Box 56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402" name="Text Box 570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403" name="Text Box 571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04" name="Text Box 57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05" name="Text Box 57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406" name="Text Box 574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07" name="Text Box 57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08" name="Text Box 57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409" name="Text Box 577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10" name="Text Box 57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11" name="Text Box 57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412" name="Text Box 580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13" name="Text Box 58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14" name="Text Box 58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415" name="Text Box 583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16" name="Text Box 58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17" name="Text Box 58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418" name="Text Box 586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419" name="Text Box 587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20" name="Text Box 58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21" name="Text Box 58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422" name="Text Box 590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23" name="Text Box 59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24" name="Text Box 59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425" name="Text Box 593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26" name="Text Box 59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27" name="Text Box 59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428" name="Text Box 596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429" name="Text Box 597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30" name="Text Box 59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31" name="Text Box 59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432" name="Text Box 600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33" name="Text Box 60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34" name="Text Box 60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435" name="Text Box 603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36" name="Text Box 60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37" name="Text Box 60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438" name="Text Box 606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3"/>
    <xdr:sp macro="" textlink="">
      <xdr:nvSpPr>
        <xdr:cNvPr id="7439" name="Text Box 607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40" name="Text Box 60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41" name="Text Box 60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3"/>
    <xdr:sp macro="" textlink="">
      <xdr:nvSpPr>
        <xdr:cNvPr id="7442" name="Text Box 610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43" name="Text Box 61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44" name="Text Box 61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3"/>
    <xdr:sp macro="" textlink="">
      <xdr:nvSpPr>
        <xdr:cNvPr id="7445" name="Text Box 613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46" name="Text Box 61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47" name="Text Box 61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3"/>
    <xdr:sp macro="" textlink="">
      <xdr:nvSpPr>
        <xdr:cNvPr id="7448" name="Text Box 616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49" name="Text Box 61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50" name="Text Box 61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3"/>
    <xdr:sp macro="" textlink="">
      <xdr:nvSpPr>
        <xdr:cNvPr id="7451" name="Text Box 619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52" name="Text Box 62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53" name="Text Box 62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3"/>
    <xdr:sp macro="" textlink="">
      <xdr:nvSpPr>
        <xdr:cNvPr id="7454" name="Text Box 622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3"/>
    <xdr:sp macro="" textlink="">
      <xdr:nvSpPr>
        <xdr:cNvPr id="7455" name="Text Box 623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56" name="Text Box 62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57" name="Text Box 62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3"/>
    <xdr:sp macro="" textlink="">
      <xdr:nvSpPr>
        <xdr:cNvPr id="7458" name="Text Box 626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59" name="Text Box 62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60" name="Text Box 62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3"/>
    <xdr:sp macro="" textlink="">
      <xdr:nvSpPr>
        <xdr:cNvPr id="7461" name="Text Box 629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62" name="Text Box 63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63" name="Text Box 63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3"/>
    <xdr:sp macro="" textlink="">
      <xdr:nvSpPr>
        <xdr:cNvPr id="7464" name="Text Box 632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3"/>
    <xdr:sp macro="" textlink="">
      <xdr:nvSpPr>
        <xdr:cNvPr id="7465" name="Text Box 633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66" name="Text Box 63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67" name="Text Box 63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3"/>
    <xdr:sp macro="" textlink="">
      <xdr:nvSpPr>
        <xdr:cNvPr id="7468" name="Text Box 636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69" name="Text Box 63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70" name="Text Box 63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3"/>
    <xdr:sp macro="" textlink="">
      <xdr:nvSpPr>
        <xdr:cNvPr id="7471" name="Text Box 639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72" name="Text Box 64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73" name="Text Box 64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3"/>
    <xdr:sp macro="" textlink="">
      <xdr:nvSpPr>
        <xdr:cNvPr id="7474" name="Text Box 642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75" name="Text Box 64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76" name="Text Box 64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477" name="Text Box 645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78" name="Text Box 64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79" name="Text Box 64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480" name="Text Box 648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81" name="Text Box 64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82" name="Text Box 65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483" name="Text Box 651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484" name="Text Box 652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85" name="Text Box 65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86" name="Text Box 65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487" name="Text Box 655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88" name="Text Box 65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89" name="Text Box 65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490" name="Text Box 658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91" name="Text Box 65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92" name="Text Box 66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493" name="Text Box 661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94" name="Text Box 66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95" name="Text Box 66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496" name="Text Box 664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97" name="Text Box 66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498" name="Text Box 66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499" name="Text Box 667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00" name="Text Box 66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01" name="Text Box 66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502" name="Text Box 670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503" name="Text Box 671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04" name="Text Box 67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05" name="Text Box 67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506" name="Text Box 674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07" name="Text Box 67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08" name="Text Box 67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509" name="Text Box 677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10" name="Text Box 67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11" name="Text Box 67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512" name="Text Box 680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13" name="Text Box 68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14" name="Text Box 68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515" name="Text Box 683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16" name="Text Box 68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17" name="Text Box 68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518" name="Text Box 686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19" name="Text Box 68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20" name="Text Box 68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521" name="Text Box 689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522" name="Text Box 690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23" name="Text Box 69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24" name="Text Box 69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525" name="Text Box 693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26" name="Text Box 69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27" name="Text Box 69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528" name="Text Box 696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29" name="Text Box 69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30" name="Text Box 69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531" name="Text Box 699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532" name="Text Box 700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33" name="Text Box 70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34" name="Text Box 70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535" name="Text Box 703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36" name="Text Box 70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37" name="Text Box 70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538" name="Text Box 706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539" name="Text Box 707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40" name="Text Box 70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41" name="Text Box 70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542" name="Text Box 710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43" name="Text Box 71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44" name="Text Box 71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545" name="Text Box 713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46" name="Text Box 71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47" name="Text Box 71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548" name="Text Box 716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549" name="Text Box 717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50" name="Text Box 71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51" name="Text Box 71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552" name="Text Box 720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53" name="Text Box 72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54" name="Text Box 72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555" name="Text Box 723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556" name="Text Box 724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57" name="Text Box 72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58" name="Text Box 72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559" name="Text Box 727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60" name="Text Box 72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61" name="Text Box 72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562" name="Text Box 730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63" name="Text Box 73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64" name="Text Box 73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565" name="Text Box 733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566" name="Text Box 734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67" name="Text Box 73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68" name="Text Box 73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569" name="Text Box 737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70" name="Text Box 73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71" name="Text Box 73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572" name="Text Box 740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573" name="Text Box 741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74" name="Text Box 74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75" name="Text Box 74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576" name="Text Box 744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77" name="Text Box 74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78" name="Text Box 74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579" name="Text Box 747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80" name="Text Box 74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81" name="Text Box 74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582" name="Text Box 750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83" name="Text Box 75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84" name="Text Box 75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585" name="Text Box 753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86" name="Text Box 75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87" name="Text Box 75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588" name="Text Box 756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89" name="Text Box 75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90" name="Text Box 75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591" name="Text Box 759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592" name="Text Box 760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93" name="Text Box 76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94" name="Text Box 76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595" name="Text Box 763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96" name="Text Box 76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97" name="Text Box 76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598" name="Text Box 766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599" name="Text Box 76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00" name="Text Box 76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601" name="Text Box 769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02" name="Text Box 77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03" name="Text Box 77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604" name="Text Box 772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05" name="Text Box 77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06" name="Text Box 77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607" name="Text Box 775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08" name="Text Box 77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09" name="Text Box 77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610" name="Text Box 778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611" name="Text Box 779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12" name="Text Box 78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13" name="Text Box 78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614" name="Text Box 782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15" name="Text Box 78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16" name="Text Box 78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617" name="Text Box 785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18" name="Text Box 78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19" name="Text Box 78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620" name="Text Box 788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21" name="Text Box 78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22" name="Text Box 79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623" name="Text Box 791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24" name="Text Box 79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25" name="Text Box 79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626" name="Text Box 794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27" name="Text Box 79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28" name="Text Box 79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629" name="Text Box 797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630" name="Text Box 798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31" name="Text Box 79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32" name="Text Box 80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633" name="Text Box 801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34" name="Text Box 80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35" name="Text Box 80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636" name="Text Box 804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37" name="Text Box 80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38" name="Text Box 80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639" name="Text Box 807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40" name="Text Box 80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41" name="Text Box 80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642" name="Text Box 810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43" name="Text Box 81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44" name="Text Box 81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645" name="Text Box 813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46" name="Text Box 81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47" name="Text Box 81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648" name="Text Box 816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649" name="Text Box 817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50" name="Text Box 81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51" name="Text Box 81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652" name="Text Box 820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53" name="Text Box 82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54" name="Text Box 82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655" name="Text Box 823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56" name="Text Box 82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57" name="Text Box 82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4"/>
    <xdr:sp macro="" textlink="">
      <xdr:nvSpPr>
        <xdr:cNvPr id="7658" name="Text Box 826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59" name="Text Box 82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60" name="Text Box 82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661" name="Text Box 829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62" name="Text Box 83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63" name="Text Box 83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664" name="Text Box 832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65" name="Text Box 83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66" name="Text Box 83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667" name="Text Box 835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668" name="Text Box 836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69" name="Text Box 83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70" name="Text Box 83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671" name="Text Box 839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72" name="Text Box 84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73" name="Text Box 84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674" name="Text Box 842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75" name="Text Box 84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76" name="Text Box 84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5"/>
    <xdr:sp macro="" textlink="">
      <xdr:nvSpPr>
        <xdr:cNvPr id="7677" name="Text Box 845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78" name="Text Box 84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79" name="Text Box 84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680" name="Text Box 848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81" name="Text Box 84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82" name="Text Box 85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683" name="Text Box 851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84" name="Text Box 85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85" name="Text Box 85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686" name="Text Box 854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687" name="Text Box 855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88" name="Text Box 85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89" name="Text Box 85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690" name="Text Box 858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91" name="Text Box 85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92" name="Text Box 86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693" name="Text Box 861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94" name="Text Box 86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95" name="Text Box 86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696" name="Text Box 864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97" name="Text Box 86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698" name="Text Box 86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28576"/>
    <xdr:sp macro="" textlink="">
      <xdr:nvSpPr>
        <xdr:cNvPr id="7699" name="Text Box 867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700" name="Text Box 86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80</xdr:row>
      <xdr:rowOff>0</xdr:rowOff>
    </xdr:from>
    <xdr:ext cx="0" cy="38100"/>
    <xdr:sp macro="" textlink="">
      <xdr:nvSpPr>
        <xdr:cNvPr id="7701" name="Text Box 86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02" name="Text Box 10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03" name="Text Box 10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04" name="Text Box 103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05" name="Text Box 104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06" name="Text Box 105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07" name="Text Box 106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08" name="Text Box 107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09" name="Text Box 108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10" name="Text Box 109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11" name="Text Box 110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12" name="Text Box 111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13" name="Text Box 112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14" name="Text Box 113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15" name="Text Box 114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16" name="Text Box 115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17" name="Text Box 116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18" name="Text Box 117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19" name="Text Box 118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20" name="Text Box 119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21" name="Text Box 120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22" name="Text Box 121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23" name="Text Box 122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24" name="Text Box 123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25" name="Text Box 124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26" name="Text Box 125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27" name="Text Box 126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28" name="Text Box 127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29" name="Text Box 128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30" name="Text Box 129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3"/>
    <xdr:sp macro="" textlink="">
      <xdr:nvSpPr>
        <xdr:cNvPr id="7731" name="Text Box 131"/>
        <xdr:cNvSpPr txBox="1">
          <a:spLocks noChangeArrowheads="1"/>
        </xdr:cNvSpPr>
      </xdr:nvSpPr>
      <xdr:spPr bwMode="auto">
        <a:xfrm>
          <a:off x="1075459" y="14374091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32" name="Text Box 13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33" name="Text Box 13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7734" name="Text Box 134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35" name="Text Box 13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36" name="Text Box 13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3"/>
    <xdr:sp macro="" textlink="">
      <xdr:nvSpPr>
        <xdr:cNvPr id="7737" name="Text Box 137"/>
        <xdr:cNvSpPr txBox="1">
          <a:spLocks noChangeArrowheads="1"/>
        </xdr:cNvSpPr>
      </xdr:nvSpPr>
      <xdr:spPr bwMode="auto">
        <a:xfrm>
          <a:off x="1075459" y="14374091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38" name="Text Box 13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39" name="Text Box 13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7740" name="Text Box 140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41" name="Text Box 14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42" name="Text Box 14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3"/>
    <xdr:sp macro="" textlink="">
      <xdr:nvSpPr>
        <xdr:cNvPr id="7743" name="Text Box 143"/>
        <xdr:cNvSpPr txBox="1">
          <a:spLocks noChangeArrowheads="1"/>
        </xdr:cNvSpPr>
      </xdr:nvSpPr>
      <xdr:spPr bwMode="auto">
        <a:xfrm>
          <a:off x="1075459" y="14374091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44" name="Text Box 14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45" name="Text Box 14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7746" name="Text Box 146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7747" name="Text Box 147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48" name="Text Box 14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49" name="Text Box 14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7750" name="Text Box 150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51" name="Text Box 15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52" name="Text Box 15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7753" name="Text Box 153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54" name="Text Box 15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55" name="Text Box 15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7756" name="Text Box 156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57" name="Text Box 157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58" name="Text Box 15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7759" name="Text Box 159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60" name="Text Box 160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61" name="Text Box 16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7762" name="Text Box 162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7763" name="Text Box 163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64" name="Text Box 16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65" name="Text Box 16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7766" name="Text Box 166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67" name="Text Box 167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68" name="Text Box 16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7769" name="Text Box 169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70" name="Text Box 170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71" name="Text Box 17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7772" name="Text Box 172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73" name="Text Box 17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74" name="Text Box 17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7775" name="Text Box 175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76" name="Text Box 17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77" name="Text Box 177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7778" name="Text Box 178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79" name="Text Box 17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780" name="Text Box 180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81" name="Text Box 181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82" name="Text Box 182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83" name="Text Box 183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84" name="Text Box 184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85" name="Text Box 185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86" name="Text Box 186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87" name="Text Box 187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88" name="Text Box 188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89" name="Text Box 189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90" name="Text Box 190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91" name="Text Box 191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92" name="Text Box 192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93" name="Text Box 193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94" name="Text Box 194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95" name="Text Box 195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96" name="Text Box 196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97" name="Text Box 197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98" name="Text Box 198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799" name="Text Box 199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800" name="Text Box 200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801" name="Text Box 201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802" name="Text Box 202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803" name="Text Box 203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804" name="Text Box 204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805" name="Text Box 205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806" name="Text Box 206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807" name="Text Box 207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3"/>
    <xdr:sp macro="" textlink="">
      <xdr:nvSpPr>
        <xdr:cNvPr id="7808" name="Text Box 208"/>
        <xdr:cNvSpPr txBox="1">
          <a:spLocks noChangeArrowheads="1"/>
        </xdr:cNvSpPr>
      </xdr:nvSpPr>
      <xdr:spPr bwMode="auto">
        <a:xfrm>
          <a:off x="1075459" y="14374091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7809" name="Text Box 209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10" name="Text Box 210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11" name="Text Box 21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7812" name="Text Box 212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13" name="Text Box 21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14" name="Text Box 21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7815" name="Text Box 215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16" name="Text Box 21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17" name="Text Box 217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7818" name="Text Box 218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19" name="Text Box 21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20" name="Text Box 220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7821" name="Text Box 221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22" name="Text Box 22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23" name="Text Box 22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7824" name="Text Box 224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25" name="Text Box 22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26" name="Text Box 22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7827" name="Text Box 227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7828" name="Text Box 228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29" name="Text Box 22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30" name="Text Box 230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7831" name="Text Box 231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32" name="Text Box 23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33" name="Text Box 23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7834" name="Text Box 234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35" name="Text Box 23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36" name="Text Box 23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7837" name="Text Box 237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7838" name="Text Box 238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39" name="Text Box 23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40" name="Text Box 240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7841" name="Text Box 241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42" name="Text Box 24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43" name="Text Box 24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7844" name="Text Box 244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45" name="Text Box 24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46" name="Text Box 24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7847" name="Text Box 247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7848" name="Text Box 248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49" name="Text Box 24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50" name="Text Box 250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7851" name="Text Box 251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52" name="Text Box 25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53" name="Text Box 25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7854" name="Text Box 254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55" name="Text Box 25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56" name="Text Box 25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7857" name="Text Box 257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7858" name="Text Box 258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59" name="Text Box 25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60" name="Text Box 260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7861" name="Text Box 261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62" name="Text Box 26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63" name="Text Box 26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7864" name="Text Box 264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65" name="Text Box 26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66" name="Text Box 26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7867" name="Text Box 267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7868" name="Text Box 268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69" name="Text Box 26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70" name="Text Box 270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7871" name="Text Box 271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72" name="Text Box 27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73" name="Text Box 27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7874" name="Text Box 274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75" name="Text Box 27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76" name="Text Box 27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7877" name="Text Box 277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7878" name="Text Box 278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79" name="Text Box 27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80" name="Text Box 280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7881" name="Text Box 281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82" name="Text Box 28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83" name="Text Box 28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7884" name="Text Box 284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85" name="Text Box 28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86" name="Text Box 28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7887" name="Text Box 287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88" name="Text Box 28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89" name="Text Box 28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7890" name="Text Box 290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91" name="Text Box 29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92" name="Text Box 29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7893" name="Text Box 293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94" name="Text Box 29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95" name="Text Box 29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7896" name="Text Box 296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7897" name="Text Box 297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98" name="Text Box 29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899" name="Text Box 29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7900" name="Text Box 300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901" name="Text Box 30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902" name="Text Box 30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7903" name="Text Box 303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904" name="Text Box 30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905" name="Text Box 30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7906" name="Text Box 306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907" name="Text Box 307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908" name="Text Box 30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09" name="Text Box 309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10" name="Text Box 310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11" name="Text Box 311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12" name="Text Box 312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13" name="Text Box 313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14" name="Text Box 314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15" name="Text Box 315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16" name="Text Box 316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17" name="Text Box 317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18" name="Text Box 318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19" name="Text Box 319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20" name="Text Box 320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21" name="Text Box 321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22" name="Text Box 322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23" name="Text Box 323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24" name="Text Box 324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25" name="Text Box 325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26" name="Text Box 326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27" name="Text Box 327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28" name="Text Box 328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29" name="Text Box 329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30" name="Text Box 330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31" name="Text Box 331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32" name="Text Box 332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33" name="Text Box 333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34" name="Text Box 334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35" name="Text Box 335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7936" name="Text Box 336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7937" name="Text Box 337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938" name="Text Box 33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939" name="Text Box 33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7940" name="Text Box 340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941" name="Text Box 34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942" name="Text Box 34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7943" name="Text Box 343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944" name="Text Box 34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945" name="Text Box 34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46" name="Text Box 346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47" name="Text Box 347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48" name="Text Box 348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49" name="Text Box 349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50" name="Text Box 350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51" name="Text Box 351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52" name="Text Box 352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53" name="Text Box 353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54" name="Text Box 354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55" name="Text Box 355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56" name="Text Box 356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57" name="Text Box 357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58" name="Text Box 358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59" name="Text Box 359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60" name="Text Box 360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61" name="Text Box 361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62" name="Text Box 362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63" name="Text Box 363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64" name="Text Box 364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65" name="Text Box 365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66" name="Text Box 366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67" name="Text Box 367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68" name="Text Box 368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69" name="Text Box 369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70" name="Text Box 370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71" name="Text Box 371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72" name="Text Box 372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7973" name="Text Box 373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3"/>
    <xdr:sp macro="" textlink="">
      <xdr:nvSpPr>
        <xdr:cNvPr id="7974" name="Text Box 374"/>
        <xdr:cNvSpPr txBox="1">
          <a:spLocks noChangeArrowheads="1"/>
        </xdr:cNvSpPr>
      </xdr:nvSpPr>
      <xdr:spPr bwMode="auto">
        <a:xfrm>
          <a:off x="1075459" y="14374091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975" name="Text Box 37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976" name="Text Box 37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3"/>
    <xdr:sp macro="" textlink="">
      <xdr:nvSpPr>
        <xdr:cNvPr id="7977" name="Text Box 377"/>
        <xdr:cNvSpPr txBox="1">
          <a:spLocks noChangeArrowheads="1"/>
        </xdr:cNvSpPr>
      </xdr:nvSpPr>
      <xdr:spPr bwMode="auto">
        <a:xfrm>
          <a:off x="1075459" y="14374091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978" name="Text Box 37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979" name="Text Box 37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3"/>
    <xdr:sp macro="" textlink="">
      <xdr:nvSpPr>
        <xdr:cNvPr id="7980" name="Text Box 380"/>
        <xdr:cNvSpPr txBox="1">
          <a:spLocks noChangeArrowheads="1"/>
        </xdr:cNvSpPr>
      </xdr:nvSpPr>
      <xdr:spPr bwMode="auto">
        <a:xfrm>
          <a:off x="1075459" y="14374091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981" name="Text Box 38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7982" name="Text Box 38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83" name="Text Box 383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84" name="Text Box 384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85" name="Text Box 385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86" name="Text Box 386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87" name="Text Box 387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88" name="Text Box 388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89" name="Text Box 389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90" name="Text Box 390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91" name="Text Box 391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92" name="Text Box 392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93" name="Text Box 393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94" name="Text Box 394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95" name="Text Box 395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96" name="Text Box 396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97" name="Text Box 397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98" name="Text Box 398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7999" name="Text Box 399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00" name="Text Box 400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01" name="Text Box 401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02" name="Text Box 402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03" name="Text Box 403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04" name="Text Box 404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05" name="Text Box 405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06" name="Text Box 406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07" name="Text Box 407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08" name="Text Box 408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09" name="Text Box 409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3"/>
    <xdr:sp macro="" textlink="">
      <xdr:nvSpPr>
        <xdr:cNvPr id="8010" name="Text Box 410"/>
        <xdr:cNvSpPr txBox="1">
          <a:spLocks noChangeArrowheads="1"/>
        </xdr:cNvSpPr>
      </xdr:nvSpPr>
      <xdr:spPr bwMode="auto">
        <a:xfrm>
          <a:off x="1075459" y="14374091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7"/>
    <xdr:sp macro="" textlink="">
      <xdr:nvSpPr>
        <xdr:cNvPr id="8011" name="Text Box 411"/>
        <xdr:cNvSpPr txBox="1">
          <a:spLocks noChangeArrowheads="1"/>
        </xdr:cNvSpPr>
      </xdr:nvSpPr>
      <xdr:spPr bwMode="auto">
        <a:xfrm>
          <a:off x="1075459" y="14374091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12" name="Text Box 41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13" name="Text Box 41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7"/>
    <xdr:sp macro="" textlink="">
      <xdr:nvSpPr>
        <xdr:cNvPr id="8014" name="Text Box 414"/>
        <xdr:cNvSpPr txBox="1">
          <a:spLocks noChangeArrowheads="1"/>
        </xdr:cNvSpPr>
      </xdr:nvSpPr>
      <xdr:spPr bwMode="auto">
        <a:xfrm>
          <a:off x="1075459" y="14374091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15" name="Text Box 41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16" name="Text Box 41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7"/>
    <xdr:sp macro="" textlink="">
      <xdr:nvSpPr>
        <xdr:cNvPr id="8017" name="Text Box 417"/>
        <xdr:cNvSpPr txBox="1">
          <a:spLocks noChangeArrowheads="1"/>
        </xdr:cNvSpPr>
      </xdr:nvSpPr>
      <xdr:spPr bwMode="auto">
        <a:xfrm>
          <a:off x="1075459" y="14374091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18" name="Text Box 41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19" name="Text Box 41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20" name="Text Box 420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21" name="Text Box 421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22" name="Text Box 422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23" name="Text Box 423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24" name="Text Box 424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25" name="Text Box 425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26" name="Text Box 426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27" name="Text Box 427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28" name="Text Box 428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29" name="Text Box 429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30" name="Text Box 430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31" name="Text Box 431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32" name="Text Box 432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33" name="Text Box 433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34" name="Text Box 434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35" name="Text Box 435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36" name="Text Box 436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37" name="Text Box 437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38" name="Text Box 438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39" name="Text Box 439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40" name="Text Box 440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41" name="Text Box 441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42" name="Text Box 442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43" name="Text Box 443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44" name="Text Box 444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45" name="Text Box 445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95250" cy="19050"/>
    <xdr:sp macro="" textlink="">
      <xdr:nvSpPr>
        <xdr:cNvPr id="8046" name="Text Box 446"/>
        <xdr:cNvSpPr txBox="1">
          <a:spLocks noChangeArrowheads="1"/>
        </xdr:cNvSpPr>
      </xdr:nvSpPr>
      <xdr:spPr bwMode="auto">
        <a:xfrm>
          <a:off x="6632864" y="14374091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7"/>
    <xdr:sp macro="" textlink="">
      <xdr:nvSpPr>
        <xdr:cNvPr id="8047" name="Text Box 447"/>
        <xdr:cNvSpPr txBox="1">
          <a:spLocks noChangeArrowheads="1"/>
        </xdr:cNvSpPr>
      </xdr:nvSpPr>
      <xdr:spPr bwMode="auto">
        <a:xfrm>
          <a:off x="1075459" y="14374091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48" name="Text Box 44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49" name="Text Box 44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050" name="Text Box 450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51" name="Text Box 45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52" name="Text Box 45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053" name="Text Box 453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54" name="Text Box 45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55" name="Text Box 45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056" name="Text Box 456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057" name="Text Box 457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58" name="Text Box 45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59" name="Text Box 45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060" name="Text Box 460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61" name="Text Box 46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62" name="Text Box 46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063" name="Text Box 463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64" name="Text Box 46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65" name="Text Box 46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066" name="Text Box 466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067" name="Text Box 467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68" name="Text Box 46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69" name="Text Box 46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070" name="Text Box 470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71" name="Text Box 47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72" name="Text Box 47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073" name="Text Box 473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74" name="Text Box 47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75" name="Text Box 47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076" name="Text Box 476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77" name="Text Box 477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78" name="Text Box 47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7"/>
    <xdr:sp macro="" textlink="">
      <xdr:nvSpPr>
        <xdr:cNvPr id="8079" name="Text Box 479"/>
        <xdr:cNvSpPr txBox="1">
          <a:spLocks noChangeArrowheads="1"/>
        </xdr:cNvSpPr>
      </xdr:nvSpPr>
      <xdr:spPr bwMode="auto">
        <a:xfrm>
          <a:off x="1075459" y="14374091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80" name="Text Box 480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81" name="Text Box 48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7"/>
    <xdr:sp macro="" textlink="">
      <xdr:nvSpPr>
        <xdr:cNvPr id="8082" name="Text Box 482"/>
        <xdr:cNvSpPr txBox="1">
          <a:spLocks noChangeArrowheads="1"/>
        </xdr:cNvSpPr>
      </xdr:nvSpPr>
      <xdr:spPr bwMode="auto">
        <a:xfrm>
          <a:off x="1075459" y="14374091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83" name="Text Box 48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84" name="Text Box 48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7"/>
    <xdr:sp macro="" textlink="">
      <xdr:nvSpPr>
        <xdr:cNvPr id="8085" name="Text Box 485"/>
        <xdr:cNvSpPr txBox="1">
          <a:spLocks noChangeArrowheads="1"/>
        </xdr:cNvSpPr>
      </xdr:nvSpPr>
      <xdr:spPr bwMode="auto">
        <a:xfrm>
          <a:off x="1075459" y="14374091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7"/>
    <xdr:sp macro="" textlink="">
      <xdr:nvSpPr>
        <xdr:cNvPr id="8086" name="Text Box 486"/>
        <xdr:cNvSpPr txBox="1">
          <a:spLocks noChangeArrowheads="1"/>
        </xdr:cNvSpPr>
      </xdr:nvSpPr>
      <xdr:spPr bwMode="auto">
        <a:xfrm>
          <a:off x="1075459" y="14374091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87" name="Text Box 487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88" name="Text Box 48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7"/>
    <xdr:sp macro="" textlink="">
      <xdr:nvSpPr>
        <xdr:cNvPr id="8089" name="Text Box 489"/>
        <xdr:cNvSpPr txBox="1">
          <a:spLocks noChangeArrowheads="1"/>
        </xdr:cNvSpPr>
      </xdr:nvSpPr>
      <xdr:spPr bwMode="auto">
        <a:xfrm>
          <a:off x="1075459" y="14374091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90" name="Text Box 490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91" name="Text Box 49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7"/>
    <xdr:sp macro="" textlink="">
      <xdr:nvSpPr>
        <xdr:cNvPr id="8092" name="Text Box 492"/>
        <xdr:cNvSpPr txBox="1">
          <a:spLocks noChangeArrowheads="1"/>
        </xdr:cNvSpPr>
      </xdr:nvSpPr>
      <xdr:spPr bwMode="auto">
        <a:xfrm>
          <a:off x="1075459" y="14374091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93" name="Text Box 49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94" name="Text Box 49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7"/>
    <xdr:sp macro="" textlink="">
      <xdr:nvSpPr>
        <xdr:cNvPr id="8095" name="Text Box 495"/>
        <xdr:cNvSpPr txBox="1">
          <a:spLocks noChangeArrowheads="1"/>
        </xdr:cNvSpPr>
      </xdr:nvSpPr>
      <xdr:spPr bwMode="auto">
        <a:xfrm>
          <a:off x="1075459" y="14374091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7"/>
    <xdr:sp macro="" textlink="">
      <xdr:nvSpPr>
        <xdr:cNvPr id="8096" name="Text Box 496"/>
        <xdr:cNvSpPr txBox="1">
          <a:spLocks noChangeArrowheads="1"/>
        </xdr:cNvSpPr>
      </xdr:nvSpPr>
      <xdr:spPr bwMode="auto">
        <a:xfrm>
          <a:off x="1075459" y="14374091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97" name="Text Box 497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098" name="Text Box 49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7"/>
    <xdr:sp macro="" textlink="">
      <xdr:nvSpPr>
        <xdr:cNvPr id="8099" name="Text Box 499"/>
        <xdr:cNvSpPr txBox="1">
          <a:spLocks noChangeArrowheads="1"/>
        </xdr:cNvSpPr>
      </xdr:nvSpPr>
      <xdr:spPr bwMode="auto">
        <a:xfrm>
          <a:off x="1075459" y="14374091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00" name="Text Box 500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01" name="Text Box 50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7"/>
    <xdr:sp macro="" textlink="">
      <xdr:nvSpPr>
        <xdr:cNvPr id="8102" name="Text Box 502"/>
        <xdr:cNvSpPr txBox="1">
          <a:spLocks noChangeArrowheads="1"/>
        </xdr:cNvSpPr>
      </xdr:nvSpPr>
      <xdr:spPr bwMode="auto">
        <a:xfrm>
          <a:off x="1075459" y="14374091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03" name="Text Box 50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04" name="Text Box 50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7"/>
    <xdr:sp macro="" textlink="">
      <xdr:nvSpPr>
        <xdr:cNvPr id="8105" name="Text Box 505"/>
        <xdr:cNvSpPr txBox="1">
          <a:spLocks noChangeArrowheads="1"/>
        </xdr:cNvSpPr>
      </xdr:nvSpPr>
      <xdr:spPr bwMode="auto">
        <a:xfrm>
          <a:off x="1075459" y="14374091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06" name="Text Box 50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07" name="Text Box 507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108" name="Text Box 508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09" name="Text Box 50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10" name="Text Box 510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111" name="Text Box 511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12" name="Text Box 51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13" name="Text Box 51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114" name="Text Box 514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115" name="Text Box 515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16" name="Text Box 51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17" name="Text Box 517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118" name="Text Box 518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19" name="Text Box 51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20" name="Text Box 520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121" name="Text Box 521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22" name="Text Box 52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23" name="Text Box 52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124" name="Text Box 524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125" name="Text Box 525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26" name="Text Box 52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27" name="Text Box 527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128" name="Text Box 528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29" name="Text Box 52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30" name="Text Box 530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131" name="Text Box 531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32" name="Text Box 53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33" name="Text Box 53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134" name="Text Box 534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135" name="Text Box 535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36" name="Text Box 53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37" name="Text Box 537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138" name="Text Box 538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39" name="Text Box 53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40" name="Text Box 540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141" name="Text Box 541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42" name="Text Box 54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43" name="Text Box 54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144" name="Text Box 544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45" name="Text Box 54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46" name="Text Box 54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147" name="Text Box 547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48" name="Text Box 54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49" name="Text Box 54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150" name="Text Box 550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151" name="Text Box 551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52" name="Text Box 55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53" name="Text Box 55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154" name="Text Box 554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55" name="Text Box 55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56" name="Text Box 55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157" name="Text Box 557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58" name="Text Box 55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59" name="Text Box 55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160" name="Text Box 560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161" name="Text Box 561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62" name="Text Box 56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63" name="Text Box 56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164" name="Text Box 564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65" name="Text Box 56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66" name="Text Box 56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167" name="Text Box 567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68" name="Text Box 56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69" name="Text Box 56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170" name="Text Box 570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171" name="Text Box 571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72" name="Text Box 57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73" name="Text Box 57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174" name="Text Box 574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75" name="Text Box 57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76" name="Text Box 57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177" name="Text Box 577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78" name="Text Box 57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79" name="Text Box 57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180" name="Text Box 580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81" name="Text Box 58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82" name="Text Box 58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183" name="Text Box 583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84" name="Text Box 58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85" name="Text Box 58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186" name="Text Box 586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187" name="Text Box 587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88" name="Text Box 58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89" name="Text Box 58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190" name="Text Box 590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91" name="Text Box 59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92" name="Text Box 59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193" name="Text Box 593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94" name="Text Box 59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95" name="Text Box 59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196" name="Text Box 596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197" name="Text Box 597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98" name="Text Box 59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199" name="Text Box 59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200" name="Text Box 600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01" name="Text Box 60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02" name="Text Box 60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203" name="Text Box 603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04" name="Text Box 60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05" name="Text Box 60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206" name="Text Box 606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3"/>
    <xdr:sp macro="" textlink="">
      <xdr:nvSpPr>
        <xdr:cNvPr id="8207" name="Text Box 607"/>
        <xdr:cNvSpPr txBox="1">
          <a:spLocks noChangeArrowheads="1"/>
        </xdr:cNvSpPr>
      </xdr:nvSpPr>
      <xdr:spPr bwMode="auto">
        <a:xfrm>
          <a:off x="1075459" y="14374091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08" name="Text Box 60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09" name="Text Box 60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3"/>
    <xdr:sp macro="" textlink="">
      <xdr:nvSpPr>
        <xdr:cNvPr id="8210" name="Text Box 610"/>
        <xdr:cNvSpPr txBox="1">
          <a:spLocks noChangeArrowheads="1"/>
        </xdr:cNvSpPr>
      </xdr:nvSpPr>
      <xdr:spPr bwMode="auto">
        <a:xfrm>
          <a:off x="1075459" y="14374091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11" name="Text Box 61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12" name="Text Box 61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3"/>
    <xdr:sp macro="" textlink="">
      <xdr:nvSpPr>
        <xdr:cNvPr id="8213" name="Text Box 613"/>
        <xdr:cNvSpPr txBox="1">
          <a:spLocks noChangeArrowheads="1"/>
        </xdr:cNvSpPr>
      </xdr:nvSpPr>
      <xdr:spPr bwMode="auto">
        <a:xfrm>
          <a:off x="1075459" y="14374091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14" name="Text Box 61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15" name="Text Box 61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3"/>
    <xdr:sp macro="" textlink="">
      <xdr:nvSpPr>
        <xdr:cNvPr id="8216" name="Text Box 616"/>
        <xdr:cNvSpPr txBox="1">
          <a:spLocks noChangeArrowheads="1"/>
        </xdr:cNvSpPr>
      </xdr:nvSpPr>
      <xdr:spPr bwMode="auto">
        <a:xfrm>
          <a:off x="1075459" y="14374091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17" name="Text Box 617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18" name="Text Box 61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3"/>
    <xdr:sp macro="" textlink="">
      <xdr:nvSpPr>
        <xdr:cNvPr id="8219" name="Text Box 619"/>
        <xdr:cNvSpPr txBox="1">
          <a:spLocks noChangeArrowheads="1"/>
        </xdr:cNvSpPr>
      </xdr:nvSpPr>
      <xdr:spPr bwMode="auto">
        <a:xfrm>
          <a:off x="1075459" y="14374091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20" name="Text Box 620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21" name="Text Box 62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3"/>
    <xdr:sp macro="" textlink="">
      <xdr:nvSpPr>
        <xdr:cNvPr id="8222" name="Text Box 622"/>
        <xdr:cNvSpPr txBox="1">
          <a:spLocks noChangeArrowheads="1"/>
        </xdr:cNvSpPr>
      </xdr:nvSpPr>
      <xdr:spPr bwMode="auto">
        <a:xfrm>
          <a:off x="1075459" y="14374091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3"/>
    <xdr:sp macro="" textlink="">
      <xdr:nvSpPr>
        <xdr:cNvPr id="8223" name="Text Box 623"/>
        <xdr:cNvSpPr txBox="1">
          <a:spLocks noChangeArrowheads="1"/>
        </xdr:cNvSpPr>
      </xdr:nvSpPr>
      <xdr:spPr bwMode="auto">
        <a:xfrm>
          <a:off x="1075459" y="14374091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24" name="Text Box 62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25" name="Text Box 62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3"/>
    <xdr:sp macro="" textlink="">
      <xdr:nvSpPr>
        <xdr:cNvPr id="8226" name="Text Box 626"/>
        <xdr:cNvSpPr txBox="1">
          <a:spLocks noChangeArrowheads="1"/>
        </xdr:cNvSpPr>
      </xdr:nvSpPr>
      <xdr:spPr bwMode="auto">
        <a:xfrm>
          <a:off x="1075459" y="14374091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27" name="Text Box 627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28" name="Text Box 62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3"/>
    <xdr:sp macro="" textlink="">
      <xdr:nvSpPr>
        <xdr:cNvPr id="8229" name="Text Box 629"/>
        <xdr:cNvSpPr txBox="1">
          <a:spLocks noChangeArrowheads="1"/>
        </xdr:cNvSpPr>
      </xdr:nvSpPr>
      <xdr:spPr bwMode="auto">
        <a:xfrm>
          <a:off x="1075459" y="14374091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30" name="Text Box 630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31" name="Text Box 63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3"/>
    <xdr:sp macro="" textlink="">
      <xdr:nvSpPr>
        <xdr:cNvPr id="8232" name="Text Box 632"/>
        <xdr:cNvSpPr txBox="1">
          <a:spLocks noChangeArrowheads="1"/>
        </xdr:cNvSpPr>
      </xdr:nvSpPr>
      <xdr:spPr bwMode="auto">
        <a:xfrm>
          <a:off x="1075459" y="14374091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3"/>
    <xdr:sp macro="" textlink="">
      <xdr:nvSpPr>
        <xdr:cNvPr id="8233" name="Text Box 633"/>
        <xdr:cNvSpPr txBox="1">
          <a:spLocks noChangeArrowheads="1"/>
        </xdr:cNvSpPr>
      </xdr:nvSpPr>
      <xdr:spPr bwMode="auto">
        <a:xfrm>
          <a:off x="1075459" y="14374091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34" name="Text Box 63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35" name="Text Box 63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3"/>
    <xdr:sp macro="" textlink="">
      <xdr:nvSpPr>
        <xdr:cNvPr id="8236" name="Text Box 636"/>
        <xdr:cNvSpPr txBox="1">
          <a:spLocks noChangeArrowheads="1"/>
        </xdr:cNvSpPr>
      </xdr:nvSpPr>
      <xdr:spPr bwMode="auto">
        <a:xfrm>
          <a:off x="1075459" y="14374091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37" name="Text Box 637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38" name="Text Box 63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3"/>
    <xdr:sp macro="" textlink="">
      <xdr:nvSpPr>
        <xdr:cNvPr id="8239" name="Text Box 639"/>
        <xdr:cNvSpPr txBox="1">
          <a:spLocks noChangeArrowheads="1"/>
        </xdr:cNvSpPr>
      </xdr:nvSpPr>
      <xdr:spPr bwMode="auto">
        <a:xfrm>
          <a:off x="1075459" y="14374091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40" name="Text Box 640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41" name="Text Box 64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3"/>
    <xdr:sp macro="" textlink="">
      <xdr:nvSpPr>
        <xdr:cNvPr id="8242" name="Text Box 642"/>
        <xdr:cNvSpPr txBox="1">
          <a:spLocks noChangeArrowheads="1"/>
        </xdr:cNvSpPr>
      </xdr:nvSpPr>
      <xdr:spPr bwMode="auto">
        <a:xfrm>
          <a:off x="1075459" y="14374091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43" name="Text Box 64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44" name="Text Box 64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245" name="Text Box 645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46" name="Text Box 64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47" name="Text Box 647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248" name="Text Box 648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49" name="Text Box 64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50" name="Text Box 650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251" name="Text Box 651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252" name="Text Box 652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53" name="Text Box 65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54" name="Text Box 65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255" name="Text Box 655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56" name="Text Box 65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57" name="Text Box 657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258" name="Text Box 658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59" name="Text Box 65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60" name="Text Box 660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261" name="Text Box 661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62" name="Text Box 66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63" name="Text Box 66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264" name="Text Box 664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65" name="Text Box 66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66" name="Text Box 66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267" name="Text Box 667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68" name="Text Box 66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69" name="Text Box 66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270" name="Text Box 670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271" name="Text Box 671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72" name="Text Box 67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73" name="Text Box 67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274" name="Text Box 674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75" name="Text Box 67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76" name="Text Box 67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277" name="Text Box 677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78" name="Text Box 67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79" name="Text Box 67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280" name="Text Box 680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81" name="Text Box 68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82" name="Text Box 68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283" name="Text Box 683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84" name="Text Box 68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85" name="Text Box 68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286" name="Text Box 686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87" name="Text Box 687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88" name="Text Box 68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289" name="Text Box 689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290" name="Text Box 690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91" name="Text Box 69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92" name="Text Box 69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293" name="Text Box 693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94" name="Text Box 69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95" name="Text Box 69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296" name="Text Box 696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97" name="Text Box 697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298" name="Text Box 69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299" name="Text Box 699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300" name="Text Box 700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01" name="Text Box 70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02" name="Text Box 70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303" name="Text Box 703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04" name="Text Box 70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05" name="Text Box 70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306" name="Text Box 706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307" name="Text Box 707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08" name="Text Box 70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09" name="Text Box 70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310" name="Text Box 710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11" name="Text Box 71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12" name="Text Box 71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313" name="Text Box 713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14" name="Text Box 71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15" name="Text Box 71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316" name="Text Box 716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317" name="Text Box 717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18" name="Text Box 71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19" name="Text Box 71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320" name="Text Box 720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21" name="Text Box 72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22" name="Text Box 72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323" name="Text Box 723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324" name="Text Box 724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25" name="Text Box 72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26" name="Text Box 72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327" name="Text Box 727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28" name="Text Box 72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29" name="Text Box 72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330" name="Text Box 730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31" name="Text Box 73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32" name="Text Box 73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333" name="Text Box 733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334" name="Text Box 734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35" name="Text Box 73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36" name="Text Box 73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337" name="Text Box 737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38" name="Text Box 73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39" name="Text Box 73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340" name="Text Box 740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341" name="Text Box 741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42" name="Text Box 74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43" name="Text Box 74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344" name="Text Box 744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45" name="Text Box 74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46" name="Text Box 74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347" name="Text Box 747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48" name="Text Box 74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49" name="Text Box 74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350" name="Text Box 750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51" name="Text Box 75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52" name="Text Box 75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353" name="Text Box 753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54" name="Text Box 75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55" name="Text Box 75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356" name="Text Box 756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57" name="Text Box 757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58" name="Text Box 75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359" name="Text Box 759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360" name="Text Box 760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61" name="Text Box 76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62" name="Text Box 76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363" name="Text Box 763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64" name="Text Box 76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65" name="Text Box 76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366" name="Text Box 766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67" name="Text Box 767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68" name="Text Box 76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369" name="Text Box 769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70" name="Text Box 770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71" name="Text Box 77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372" name="Text Box 772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73" name="Text Box 77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74" name="Text Box 77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375" name="Text Box 775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76" name="Text Box 77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77" name="Text Box 777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378" name="Text Box 778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379" name="Text Box 779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80" name="Text Box 780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81" name="Text Box 78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382" name="Text Box 782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83" name="Text Box 78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84" name="Text Box 78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385" name="Text Box 785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86" name="Text Box 78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87" name="Text Box 787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388" name="Text Box 788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89" name="Text Box 78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90" name="Text Box 790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391" name="Text Box 791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92" name="Text Box 79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93" name="Text Box 79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394" name="Text Box 794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95" name="Text Box 79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96" name="Text Box 79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397" name="Text Box 797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398" name="Text Box 798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399" name="Text Box 79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00" name="Text Box 800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401" name="Text Box 801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02" name="Text Box 80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03" name="Text Box 80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404" name="Text Box 804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05" name="Text Box 80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06" name="Text Box 80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407" name="Text Box 807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08" name="Text Box 80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09" name="Text Box 80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410" name="Text Box 810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11" name="Text Box 81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12" name="Text Box 81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413" name="Text Box 813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14" name="Text Box 81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15" name="Text Box 81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416" name="Text Box 816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417" name="Text Box 817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18" name="Text Box 81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19" name="Text Box 81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420" name="Text Box 820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21" name="Text Box 82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22" name="Text Box 82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423" name="Text Box 823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24" name="Text Box 82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25" name="Text Box 82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4"/>
    <xdr:sp macro="" textlink="">
      <xdr:nvSpPr>
        <xdr:cNvPr id="8426" name="Text Box 826"/>
        <xdr:cNvSpPr txBox="1">
          <a:spLocks noChangeArrowheads="1"/>
        </xdr:cNvSpPr>
      </xdr:nvSpPr>
      <xdr:spPr bwMode="auto">
        <a:xfrm>
          <a:off x="1075459" y="14374091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27" name="Text Box 827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28" name="Text Box 82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429" name="Text Box 829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30" name="Text Box 830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31" name="Text Box 83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432" name="Text Box 832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33" name="Text Box 83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34" name="Text Box 83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435" name="Text Box 835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436" name="Text Box 836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37" name="Text Box 837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38" name="Text Box 83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439" name="Text Box 839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40" name="Text Box 840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41" name="Text Box 841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442" name="Text Box 842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43" name="Text Box 84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44" name="Text Box 844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5"/>
    <xdr:sp macro="" textlink="">
      <xdr:nvSpPr>
        <xdr:cNvPr id="8445" name="Text Box 845"/>
        <xdr:cNvSpPr txBox="1">
          <a:spLocks noChangeArrowheads="1"/>
        </xdr:cNvSpPr>
      </xdr:nvSpPr>
      <xdr:spPr bwMode="auto">
        <a:xfrm>
          <a:off x="1075459" y="14374091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46" name="Text Box 84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47" name="Text Box 847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448" name="Text Box 848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49" name="Text Box 84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50" name="Text Box 850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451" name="Text Box 851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52" name="Text Box 85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53" name="Text Box 85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454" name="Text Box 854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455" name="Text Box 855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56" name="Text Box 85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57" name="Text Box 857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458" name="Text Box 858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59" name="Text Box 85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60" name="Text Box 860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461" name="Text Box 861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62" name="Text Box 862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63" name="Text Box 863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464" name="Text Box 864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65" name="Text Box 865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66" name="Text Box 866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28576"/>
    <xdr:sp macro="" textlink="">
      <xdr:nvSpPr>
        <xdr:cNvPr id="8467" name="Text Box 867"/>
        <xdr:cNvSpPr txBox="1">
          <a:spLocks noChangeArrowheads="1"/>
        </xdr:cNvSpPr>
      </xdr:nvSpPr>
      <xdr:spPr bwMode="auto">
        <a:xfrm>
          <a:off x="1075459" y="14374091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68" name="Text Box 868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84</xdr:row>
      <xdr:rowOff>0</xdr:rowOff>
    </xdr:from>
    <xdr:ext cx="0" cy="38100"/>
    <xdr:sp macro="" textlink="">
      <xdr:nvSpPr>
        <xdr:cNvPr id="8469" name="Text Box 869"/>
        <xdr:cNvSpPr txBox="1">
          <a:spLocks noChangeArrowheads="1"/>
        </xdr:cNvSpPr>
      </xdr:nvSpPr>
      <xdr:spPr bwMode="auto">
        <a:xfrm>
          <a:off x="1075459" y="1437409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470" name="Text Box 10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471" name="Text Box 10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472" name="Text Box 10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473" name="Text Box 10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474" name="Text Box 10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475" name="Text Box 10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476" name="Text Box 107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477" name="Text Box 108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478" name="Text Box 109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479" name="Text Box 110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480" name="Text Box 111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481" name="Text Box 112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482" name="Text Box 11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483" name="Text Box 11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484" name="Text Box 11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485" name="Text Box 11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486" name="Text Box 117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487" name="Text Box 118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488" name="Text Box 119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489" name="Text Box 120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490" name="Text Box 121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491" name="Text Box 122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492" name="Text Box 12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493" name="Text Box 12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494" name="Text Box 12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495" name="Text Box 12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496" name="Text Box 127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497" name="Text Box 128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498" name="Text Box 129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3"/>
    <xdr:sp macro="" textlink="">
      <xdr:nvSpPr>
        <xdr:cNvPr id="8499" name="Text Box 131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00" name="Text Box 13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01" name="Text Box 13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8502" name="Text Box 134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03" name="Text Box 13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04" name="Text Box 13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3"/>
    <xdr:sp macro="" textlink="">
      <xdr:nvSpPr>
        <xdr:cNvPr id="8505" name="Text Box 137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06" name="Text Box 13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07" name="Text Box 13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8508" name="Text Box 140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09" name="Text Box 14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10" name="Text Box 14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3"/>
    <xdr:sp macro="" textlink="">
      <xdr:nvSpPr>
        <xdr:cNvPr id="8511" name="Text Box 143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12" name="Text Box 14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13" name="Text Box 14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8514" name="Text Box 146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515" name="Text Box 147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16" name="Text Box 14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17" name="Text Box 14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518" name="Text Box 150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19" name="Text Box 15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20" name="Text Box 15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521" name="Text Box 153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22" name="Text Box 15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23" name="Text Box 15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524" name="Text Box 156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25" name="Text Box 15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26" name="Text Box 15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527" name="Text Box 159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28" name="Text Box 16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29" name="Text Box 16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530" name="Text Box 162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8531" name="Text Box 163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32" name="Text Box 16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33" name="Text Box 16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534" name="Text Box 166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35" name="Text Box 16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36" name="Text Box 16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8537" name="Text Box 169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38" name="Text Box 17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39" name="Text Box 17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540" name="Text Box 172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41" name="Text Box 17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42" name="Text Box 17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8543" name="Text Box 175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44" name="Text Box 17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45" name="Text Box 17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546" name="Text Box 178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47" name="Text Box 17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48" name="Text Box 18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549" name="Text Box 181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550" name="Text Box 182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551" name="Text Box 18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552" name="Text Box 18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553" name="Text Box 18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554" name="Text Box 18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555" name="Text Box 187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556" name="Text Box 188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557" name="Text Box 189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558" name="Text Box 190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559" name="Text Box 191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560" name="Text Box 192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561" name="Text Box 19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562" name="Text Box 19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563" name="Text Box 19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564" name="Text Box 19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565" name="Text Box 197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566" name="Text Box 198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567" name="Text Box 199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568" name="Text Box 200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569" name="Text Box 201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570" name="Text Box 202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571" name="Text Box 20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572" name="Text Box 20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573" name="Text Box 20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574" name="Text Box 20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575" name="Text Box 207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3"/>
    <xdr:sp macro="" textlink="">
      <xdr:nvSpPr>
        <xdr:cNvPr id="8576" name="Text Box 208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8577" name="Text Box 209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78" name="Text Box 21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79" name="Text Box 21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8580" name="Text Box 212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81" name="Text Box 21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82" name="Text Box 21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8583" name="Text Box 215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84" name="Text Box 21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85" name="Text Box 21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8586" name="Text Box 218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87" name="Text Box 21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88" name="Text Box 22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589" name="Text Box 221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90" name="Text Box 22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91" name="Text Box 22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592" name="Text Box 224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93" name="Text Box 22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94" name="Text Box 22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595" name="Text Box 227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596" name="Text Box 228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97" name="Text Box 22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598" name="Text Box 23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599" name="Text Box 231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00" name="Text Box 23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01" name="Text Box 23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602" name="Text Box 234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03" name="Text Box 23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04" name="Text Box 23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605" name="Text Box 237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8606" name="Text Box 238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07" name="Text Box 23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08" name="Text Box 24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8609" name="Text Box 241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10" name="Text Box 24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11" name="Text Box 24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8612" name="Text Box 244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13" name="Text Box 24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14" name="Text Box 24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8615" name="Text Box 247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616" name="Text Box 248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17" name="Text Box 24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18" name="Text Box 25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619" name="Text Box 251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20" name="Text Box 25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21" name="Text Box 25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622" name="Text Box 254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23" name="Text Box 25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24" name="Text Box 25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625" name="Text Box 257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626" name="Text Box 258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27" name="Text Box 25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28" name="Text Box 26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629" name="Text Box 261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30" name="Text Box 26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31" name="Text Box 26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632" name="Text Box 264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33" name="Text Box 26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34" name="Text Box 26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635" name="Text Box 267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8636" name="Text Box 268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37" name="Text Box 26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38" name="Text Box 27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8639" name="Text Box 271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40" name="Text Box 27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41" name="Text Box 27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8642" name="Text Box 274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43" name="Text Box 27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44" name="Text Box 27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8645" name="Text Box 277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646" name="Text Box 278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47" name="Text Box 27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48" name="Text Box 28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649" name="Text Box 281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50" name="Text Box 28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51" name="Text Box 28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652" name="Text Box 284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53" name="Text Box 28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54" name="Text Box 28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655" name="Text Box 287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56" name="Text Box 28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57" name="Text Box 28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658" name="Text Box 290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59" name="Text Box 29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60" name="Text Box 29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661" name="Text Box 293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62" name="Text Box 29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63" name="Text Box 29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664" name="Text Box 296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665" name="Text Box 297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66" name="Text Box 29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67" name="Text Box 29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668" name="Text Box 300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69" name="Text Box 30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70" name="Text Box 30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671" name="Text Box 303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72" name="Text Box 30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73" name="Text Box 30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674" name="Text Box 306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75" name="Text Box 30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676" name="Text Box 30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677" name="Text Box 309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678" name="Text Box 310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679" name="Text Box 311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680" name="Text Box 312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681" name="Text Box 31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682" name="Text Box 31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683" name="Text Box 31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684" name="Text Box 31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685" name="Text Box 317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686" name="Text Box 318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687" name="Text Box 319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688" name="Text Box 320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689" name="Text Box 321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690" name="Text Box 322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691" name="Text Box 32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692" name="Text Box 32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693" name="Text Box 32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694" name="Text Box 32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695" name="Text Box 327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696" name="Text Box 328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697" name="Text Box 329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698" name="Text Box 330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699" name="Text Box 331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00" name="Text Box 332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01" name="Text Box 33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02" name="Text Box 33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03" name="Text Box 33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704" name="Text Box 336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705" name="Text Box 337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706" name="Text Box 33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707" name="Text Box 33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708" name="Text Box 340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709" name="Text Box 34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710" name="Text Box 34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711" name="Text Box 343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712" name="Text Box 34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713" name="Text Box 34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14" name="Text Box 34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15" name="Text Box 347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16" name="Text Box 348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17" name="Text Box 349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18" name="Text Box 350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19" name="Text Box 351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20" name="Text Box 352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21" name="Text Box 35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22" name="Text Box 35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23" name="Text Box 35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24" name="Text Box 35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25" name="Text Box 357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26" name="Text Box 358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27" name="Text Box 359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28" name="Text Box 360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29" name="Text Box 361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30" name="Text Box 362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31" name="Text Box 36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32" name="Text Box 36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33" name="Text Box 36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34" name="Text Box 36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35" name="Text Box 367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36" name="Text Box 368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37" name="Text Box 369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38" name="Text Box 370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39" name="Text Box 371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40" name="Text Box 372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741" name="Text Box 373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3"/>
    <xdr:sp macro="" textlink="">
      <xdr:nvSpPr>
        <xdr:cNvPr id="8742" name="Text Box 374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743" name="Text Box 37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744" name="Text Box 37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3"/>
    <xdr:sp macro="" textlink="">
      <xdr:nvSpPr>
        <xdr:cNvPr id="8745" name="Text Box 377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746" name="Text Box 37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747" name="Text Box 37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3"/>
    <xdr:sp macro="" textlink="">
      <xdr:nvSpPr>
        <xdr:cNvPr id="8748" name="Text Box 380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749" name="Text Box 38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750" name="Text Box 38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51" name="Text Box 38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52" name="Text Box 38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53" name="Text Box 38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54" name="Text Box 38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55" name="Text Box 387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56" name="Text Box 388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57" name="Text Box 389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58" name="Text Box 390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59" name="Text Box 391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60" name="Text Box 392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61" name="Text Box 39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62" name="Text Box 39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63" name="Text Box 39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64" name="Text Box 39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65" name="Text Box 397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66" name="Text Box 398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67" name="Text Box 399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68" name="Text Box 400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69" name="Text Box 401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70" name="Text Box 402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71" name="Text Box 40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72" name="Text Box 40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73" name="Text Box 40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74" name="Text Box 40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75" name="Text Box 407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76" name="Text Box 408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77" name="Text Box 409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3"/>
    <xdr:sp macro="" textlink="">
      <xdr:nvSpPr>
        <xdr:cNvPr id="8778" name="Text Box 410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7"/>
    <xdr:sp macro="" textlink="">
      <xdr:nvSpPr>
        <xdr:cNvPr id="8779" name="Text Box 411"/>
        <xdr:cNvSpPr txBox="1">
          <a:spLocks noChangeArrowheads="1"/>
        </xdr:cNvSpPr>
      </xdr:nvSpPr>
      <xdr:spPr bwMode="auto">
        <a:xfrm>
          <a:off x="1075459" y="1344756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780" name="Text Box 41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781" name="Text Box 41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7"/>
    <xdr:sp macro="" textlink="">
      <xdr:nvSpPr>
        <xdr:cNvPr id="8782" name="Text Box 414"/>
        <xdr:cNvSpPr txBox="1">
          <a:spLocks noChangeArrowheads="1"/>
        </xdr:cNvSpPr>
      </xdr:nvSpPr>
      <xdr:spPr bwMode="auto">
        <a:xfrm>
          <a:off x="1075459" y="1344756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783" name="Text Box 41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784" name="Text Box 41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7"/>
    <xdr:sp macro="" textlink="">
      <xdr:nvSpPr>
        <xdr:cNvPr id="8785" name="Text Box 417"/>
        <xdr:cNvSpPr txBox="1">
          <a:spLocks noChangeArrowheads="1"/>
        </xdr:cNvSpPr>
      </xdr:nvSpPr>
      <xdr:spPr bwMode="auto">
        <a:xfrm>
          <a:off x="1075459" y="1344756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786" name="Text Box 41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787" name="Text Box 41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88" name="Text Box 420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89" name="Text Box 421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90" name="Text Box 422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91" name="Text Box 42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92" name="Text Box 42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93" name="Text Box 42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94" name="Text Box 42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95" name="Text Box 427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96" name="Text Box 428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97" name="Text Box 429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98" name="Text Box 430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799" name="Text Box 431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800" name="Text Box 432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801" name="Text Box 43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802" name="Text Box 43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803" name="Text Box 43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804" name="Text Box 43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805" name="Text Box 437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806" name="Text Box 438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807" name="Text Box 439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808" name="Text Box 440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809" name="Text Box 441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810" name="Text Box 442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811" name="Text Box 443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812" name="Text Box 444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813" name="Text Box 445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95250" cy="19050"/>
    <xdr:sp macro="" textlink="">
      <xdr:nvSpPr>
        <xdr:cNvPr id="8814" name="Text Box 446"/>
        <xdr:cNvSpPr txBox="1">
          <a:spLocks noChangeArrowheads="1"/>
        </xdr:cNvSpPr>
      </xdr:nvSpPr>
      <xdr:spPr bwMode="auto">
        <a:xfrm>
          <a:off x="6632864" y="1344756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7"/>
    <xdr:sp macro="" textlink="">
      <xdr:nvSpPr>
        <xdr:cNvPr id="8815" name="Text Box 447"/>
        <xdr:cNvSpPr txBox="1">
          <a:spLocks noChangeArrowheads="1"/>
        </xdr:cNvSpPr>
      </xdr:nvSpPr>
      <xdr:spPr bwMode="auto">
        <a:xfrm>
          <a:off x="1075459" y="1344756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16" name="Text Box 44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17" name="Text Box 44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818" name="Text Box 450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19" name="Text Box 45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20" name="Text Box 45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821" name="Text Box 453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22" name="Text Box 45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23" name="Text Box 45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824" name="Text Box 456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825" name="Text Box 457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26" name="Text Box 45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27" name="Text Box 45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828" name="Text Box 460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29" name="Text Box 46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30" name="Text Box 46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831" name="Text Box 463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32" name="Text Box 46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33" name="Text Box 46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834" name="Text Box 466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835" name="Text Box 467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36" name="Text Box 46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37" name="Text Box 46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838" name="Text Box 470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39" name="Text Box 47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40" name="Text Box 47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841" name="Text Box 473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42" name="Text Box 47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43" name="Text Box 47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844" name="Text Box 476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45" name="Text Box 47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46" name="Text Box 47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7"/>
    <xdr:sp macro="" textlink="">
      <xdr:nvSpPr>
        <xdr:cNvPr id="8847" name="Text Box 479"/>
        <xdr:cNvSpPr txBox="1">
          <a:spLocks noChangeArrowheads="1"/>
        </xdr:cNvSpPr>
      </xdr:nvSpPr>
      <xdr:spPr bwMode="auto">
        <a:xfrm>
          <a:off x="1075459" y="1344756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48" name="Text Box 48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49" name="Text Box 48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7"/>
    <xdr:sp macro="" textlink="">
      <xdr:nvSpPr>
        <xdr:cNvPr id="8850" name="Text Box 482"/>
        <xdr:cNvSpPr txBox="1">
          <a:spLocks noChangeArrowheads="1"/>
        </xdr:cNvSpPr>
      </xdr:nvSpPr>
      <xdr:spPr bwMode="auto">
        <a:xfrm>
          <a:off x="1075459" y="1344756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51" name="Text Box 48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52" name="Text Box 48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7"/>
    <xdr:sp macro="" textlink="">
      <xdr:nvSpPr>
        <xdr:cNvPr id="8853" name="Text Box 485"/>
        <xdr:cNvSpPr txBox="1">
          <a:spLocks noChangeArrowheads="1"/>
        </xdr:cNvSpPr>
      </xdr:nvSpPr>
      <xdr:spPr bwMode="auto">
        <a:xfrm>
          <a:off x="1075459" y="1344756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7"/>
    <xdr:sp macro="" textlink="">
      <xdr:nvSpPr>
        <xdr:cNvPr id="8854" name="Text Box 486"/>
        <xdr:cNvSpPr txBox="1">
          <a:spLocks noChangeArrowheads="1"/>
        </xdr:cNvSpPr>
      </xdr:nvSpPr>
      <xdr:spPr bwMode="auto">
        <a:xfrm>
          <a:off x="1075459" y="1344756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55" name="Text Box 48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56" name="Text Box 48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7"/>
    <xdr:sp macro="" textlink="">
      <xdr:nvSpPr>
        <xdr:cNvPr id="8857" name="Text Box 489"/>
        <xdr:cNvSpPr txBox="1">
          <a:spLocks noChangeArrowheads="1"/>
        </xdr:cNvSpPr>
      </xdr:nvSpPr>
      <xdr:spPr bwMode="auto">
        <a:xfrm>
          <a:off x="1075459" y="1344756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58" name="Text Box 49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59" name="Text Box 49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7"/>
    <xdr:sp macro="" textlink="">
      <xdr:nvSpPr>
        <xdr:cNvPr id="8860" name="Text Box 492"/>
        <xdr:cNvSpPr txBox="1">
          <a:spLocks noChangeArrowheads="1"/>
        </xdr:cNvSpPr>
      </xdr:nvSpPr>
      <xdr:spPr bwMode="auto">
        <a:xfrm>
          <a:off x="1075459" y="1344756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61" name="Text Box 49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62" name="Text Box 49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7"/>
    <xdr:sp macro="" textlink="">
      <xdr:nvSpPr>
        <xdr:cNvPr id="8863" name="Text Box 495"/>
        <xdr:cNvSpPr txBox="1">
          <a:spLocks noChangeArrowheads="1"/>
        </xdr:cNvSpPr>
      </xdr:nvSpPr>
      <xdr:spPr bwMode="auto">
        <a:xfrm>
          <a:off x="1075459" y="1344756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7"/>
    <xdr:sp macro="" textlink="">
      <xdr:nvSpPr>
        <xdr:cNvPr id="8864" name="Text Box 496"/>
        <xdr:cNvSpPr txBox="1">
          <a:spLocks noChangeArrowheads="1"/>
        </xdr:cNvSpPr>
      </xdr:nvSpPr>
      <xdr:spPr bwMode="auto">
        <a:xfrm>
          <a:off x="1075459" y="1344756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65" name="Text Box 49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66" name="Text Box 49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7"/>
    <xdr:sp macro="" textlink="">
      <xdr:nvSpPr>
        <xdr:cNvPr id="8867" name="Text Box 499"/>
        <xdr:cNvSpPr txBox="1">
          <a:spLocks noChangeArrowheads="1"/>
        </xdr:cNvSpPr>
      </xdr:nvSpPr>
      <xdr:spPr bwMode="auto">
        <a:xfrm>
          <a:off x="1075459" y="1344756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68" name="Text Box 50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69" name="Text Box 50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7"/>
    <xdr:sp macro="" textlink="">
      <xdr:nvSpPr>
        <xdr:cNvPr id="8870" name="Text Box 502"/>
        <xdr:cNvSpPr txBox="1">
          <a:spLocks noChangeArrowheads="1"/>
        </xdr:cNvSpPr>
      </xdr:nvSpPr>
      <xdr:spPr bwMode="auto">
        <a:xfrm>
          <a:off x="1075459" y="1344756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71" name="Text Box 50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72" name="Text Box 50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7"/>
    <xdr:sp macro="" textlink="">
      <xdr:nvSpPr>
        <xdr:cNvPr id="8873" name="Text Box 505"/>
        <xdr:cNvSpPr txBox="1">
          <a:spLocks noChangeArrowheads="1"/>
        </xdr:cNvSpPr>
      </xdr:nvSpPr>
      <xdr:spPr bwMode="auto">
        <a:xfrm>
          <a:off x="1075459" y="1344756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74" name="Text Box 50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75" name="Text Box 50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876" name="Text Box 508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77" name="Text Box 50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78" name="Text Box 51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879" name="Text Box 511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80" name="Text Box 51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81" name="Text Box 51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882" name="Text Box 514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883" name="Text Box 515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84" name="Text Box 51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85" name="Text Box 51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886" name="Text Box 518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87" name="Text Box 51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88" name="Text Box 52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889" name="Text Box 521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90" name="Text Box 52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91" name="Text Box 52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892" name="Text Box 524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893" name="Text Box 525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94" name="Text Box 52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95" name="Text Box 52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896" name="Text Box 528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97" name="Text Box 52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898" name="Text Box 53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899" name="Text Box 531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00" name="Text Box 53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01" name="Text Box 53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8902" name="Text Box 534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903" name="Text Box 535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04" name="Text Box 53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05" name="Text Box 53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906" name="Text Box 538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07" name="Text Box 53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08" name="Text Box 54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909" name="Text Box 541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10" name="Text Box 54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11" name="Text Box 54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912" name="Text Box 544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13" name="Text Box 54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14" name="Text Box 54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915" name="Text Box 547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16" name="Text Box 54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17" name="Text Box 54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918" name="Text Box 550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919" name="Text Box 551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20" name="Text Box 55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21" name="Text Box 55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922" name="Text Box 554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23" name="Text Box 55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24" name="Text Box 55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925" name="Text Box 557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26" name="Text Box 55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27" name="Text Box 55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928" name="Text Box 560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929" name="Text Box 561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30" name="Text Box 56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31" name="Text Box 56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932" name="Text Box 564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33" name="Text Box 56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34" name="Text Box 56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935" name="Text Box 567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36" name="Text Box 56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37" name="Text Box 56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938" name="Text Box 570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939" name="Text Box 571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40" name="Text Box 57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41" name="Text Box 57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942" name="Text Box 574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43" name="Text Box 57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44" name="Text Box 57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945" name="Text Box 577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46" name="Text Box 57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47" name="Text Box 57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948" name="Text Box 580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49" name="Text Box 58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50" name="Text Box 58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951" name="Text Box 583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52" name="Text Box 58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53" name="Text Box 58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954" name="Text Box 586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955" name="Text Box 587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56" name="Text Box 58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57" name="Text Box 58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958" name="Text Box 590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59" name="Text Box 59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60" name="Text Box 59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961" name="Text Box 593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62" name="Text Box 59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63" name="Text Box 59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964" name="Text Box 596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965" name="Text Box 597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66" name="Text Box 59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67" name="Text Box 59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968" name="Text Box 600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69" name="Text Box 60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70" name="Text Box 60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971" name="Text Box 603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72" name="Text Box 60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73" name="Text Box 60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8974" name="Text Box 606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3"/>
    <xdr:sp macro="" textlink="">
      <xdr:nvSpPr>
        <xdr:cNvPr id="8975" name="Text Box 607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76" name="Text Box 60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77" name="Text Box 60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3"/>
    <xdr:sp macro="" textlink="">
      <xdr:nvSpPr>
        <xdr:cNvPr id="8978" name="Text Box 610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79" name="Text Box 61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80" name="Text Box 61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3"/>
    <xdr:sp macro="" textlink="">
      <xdr:nvSpPr>
        <xdr:cNvPr id="8981" name="Text Box 613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82" name="Text Box 61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83" name="Text Box 61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3"/>
    <xdr:sp macro="" textlink="">
      <xdr:nvSpPr>
        <xdr:cNvPr id="8984" name="Text Box 616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85" name="Text Box 61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86" name="Text Box 61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3"/>
    <xdr:sp macro="" textlink="">
      <xdr:nvSpPr>
        <xdr:cNvPr id="8987" name="Text Box 619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88" name="Text Box 62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89" name="Text Box 62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3"/>
    <xdr:sp macro="" textlink="">
      <xdr:nvSpPr>
        <xdr:cNvPr id="8990" name="Text Box 622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3"/>
    <xdr:sp macro="" textlink="">
      <xdr:nvSpPr>
        <xdr:cNvPr id="8991" name="Text Box 623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92" name="Text Box 62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93" name="Text Box 62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3"/>
    <xdr:sp macro="" textlink="">
      <xdr:nvSpPr>
        <xdr:cNvPr id="8994" name="Text Box 626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95" name="Text Box 62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96" name="Text Box 62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3"/>
    <xdr:sp macro="" textlink="">
      <xdr:nvSpPr>
        <xdr:cNvPr id="8997" name="Text Box 629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98" name="Text Box 63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8999" name="Text Box 63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3"/>
    <xdr:sp macro="" textlink="">
      <xdr:nvSpPr>
        <xdr:cNvPr id="9000" name="Text Box 632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3"/>
    <xdr:sp macro="" textlink="">
      <xdr:nvSpPr>
        <xdr:cNvPr id="9001" name="Text Box 633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02" name="Text Box 63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03" name="Text Box 63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3"/>
    <xdr:sp macro="" textlink="">
      <xdr:nvSpPr>
        <xdr:cNvPr id="9004" name="Text Box 636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05" name="Text Box 63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06" name="Text Box 63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3"/>
    <xdr:sp macro="" textlink="">
      <xdr:nvSpPr>
        <xdr:cNvPr id="9007" name="Text Box 639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08" name="Text Box 64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09" name="Text Box 64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3"/>
    <xdr:sp macro="" textlink="">
      <xdr:nvSpPr>
        <xdr:cNvPr id="9010" name="Text Box 642"/>
        <xdr:cNvSpPr txBox="1">
          <a:spLocks noChangeArrowheads="1"/>
        </xdr:cNvSpPr>
      </xdr:nvSpPr>
      <xdr:spPr bwMode="auto">
        <a:xfrm>
          <a:off x="1075459" y="1344756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11" name="Text Box 64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12" name="Text Box 64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9013" name="Text Box 645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14" name="Text Box 64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15" name="Text Box 64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9016" name="Text Box 648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17" name="Text Box 64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18" name="Text Box 65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9019" name="Text Box 651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9020" name="Text Box 652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21" name="Text Box 65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22" name="Text Box 65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9023" name="Text Box 655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24" name="Text Box 65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25" name="Text Box 65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9026" name="Text Box 658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27" name="Text Box 65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28" name="Text Box 66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9029" name="Text Box 661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30" name="Text Box 66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31" name="Text Box 66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9032" name="Text Box 664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33" name="Text Box 66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34" name="Text Box 66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9035" name="Text Box 667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36" name="Text Box 66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37" name="Text Box 66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9038" name="Text Box 670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9039" name="Text Box 671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40" name="Text Box 67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41" name="Text Box 67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9042" name="Text Box 674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43" name="Text Box 67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44" name="Text Box 67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9045" name="Text Box 677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46" name="Text Box 67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47" name="Text Box 67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9048" name="Text Box 680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49" name="Text Box 68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50" name="Text Box 68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051" name="Text Box 683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52" name="Text Box 68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53" name="Text Box 68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054" name="Text Box 686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55" name="Text Box 68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56" name="Text Box 68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057" name="Text Box 689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058" name="Text Box 690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59" name="Text Box 69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60" name="Text Box 69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061" name="Text Box 693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62" name="Text Box 69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63" name="Text Box 69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064" name="Text Box 696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65" name="Text Box 69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66" name="Text Box 69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067" name="Text Box 699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9068" name="Text Box 700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69" name="Text Box 70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70" name="Text Box 70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9071" name="Text Box 703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72" name="Text Box 70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73" name="Text Box 70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9074" name="Text Box 706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9075" name="Text Box 707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76" name="Text Box 70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77" name="Text Box 70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9078" name="Text Box 710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79" name="Text Box 71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80" name="Text Box 71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9081" name="Text Box 713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82" name="Text Box 71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83" name="Text Box 71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9084" name="Text Box 716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9085" name="Text Box 717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86" name="Text Box 71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87" name="Text Box 71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9088" name="Text Box 720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89" name="Text Box 72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90" name="Text Box 72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9091" name="Text Box 723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9092" name="Text Box 724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93" name="Text Box 72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94" name="Text Box 72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9095" name="Text Box 727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96" name="Text Box 72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97" name="Text Box 72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9098" name="Text Box 730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099" name="Text Box 73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00" name="Text Box 73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9101" name="Text Box 733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102" name="Text Box 734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03" name="Text Box 73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04" name="Text Box 73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105" name="Text Box 737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06" name="Text Box 73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07" name="Text Box 73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108" name="Text Box 740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109" name="Text Box 741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10" name="Text Box 74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11" name="Text Box 74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112" name="Text Box 744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13" name="Text Box 74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14" name="Text Box 74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115" name="Text Box 747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16" name="Text Box 74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17" name="Text Box 74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118" name="Text Box 750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19" name="Text Box 75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20" name="Text Box 75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9121" name="Text Box 753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22" name="Text Box 75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23" name="Text Box 75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9124" name="Text Box 756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25" name="Text Box 75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26" name="Text Box 75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9127" name="Text Box 759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9128" name="Text Box 760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29" name="Text Box 76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30" name="Text Box 76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9131" name="Text Box 763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32" name="Text Box 76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33" name="Text Box 76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9134" name="Text Box 766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35" name="Text Box 76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36" name="Text Box 76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9137" name="Text Box 769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38" name="Text Box 77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39" name="Text Box 77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140" name="Text Box 772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41" name="Text Box 77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42" name="Text Box 77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143" name="Text Box 775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44" name="Text Box 77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45" name="Text Box 77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146" name="Text Box 778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147" name="Text Box 779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48" name="Text Box 78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49" name="Text Box 78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150" name="Text Box 782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51" name="Text Box 78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52" name="Text Box 78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153" name="Text Box 785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54" name="Text Box 78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55" name="Text Box 78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156" name="Text Box 788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57" name="Text Box 78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58" name="Text Box 79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159" name="Text Box 791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60" name="Text Box 79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61" name="Text Box 79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162" name="Text Box 794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63" name="Text Box 79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64" name="Text Box 79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165" name="Text Box 797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166" name="Text Box 798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67" name="Text Box 79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68" name="Text Box 80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169" name="Text Box 801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70" name="Text Box 80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71" name="Text Box 80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172" name="Text Box 804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73" name="Text Box 80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74" name="Text Box 80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175" name="Text Box 807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76" name="Text Box 80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77" name="Text Box 80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9178" name="Text Box 810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79" name="Text Box 81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80" name="Text Box 81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9181" name="Text Box 813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82" name="Text Box 81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83" name="Text Box 81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9184" name="Text Box 816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9185" name="Text Box 817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86" name="Text Box 81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87" name="Text Box 81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9188" name="Text Box 820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89" name="Text Box 82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90" name="Text Box 82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9191" name="Text Box 823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92" name="Text Box 82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93" name="Text Box 82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4"/>
    <xdr:sp macro="" textlink="">
      <xdr:nvSpPr>
        <xdr:cNvPr id="9194" name="Text Box 826"/>
        <xdr:cNvSpPr txBox="1">
          <a:spLocks noChangeArrowheads="1"/>
        </xdr:cNvSpPr>
      </xdr:nvSpPr>
      <xdr:spPr bwMode="auto">
        <a:xfrm>
          <a:off x="1075459" y="1344756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95" name="Text Box 82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96" name="Text Box 82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197" name="Text Box 829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98" name="Text Box 83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199" name="Text Box 83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200" name="Text Box 832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201" name="Text Box 83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202" name="Text Box 83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203" name="Text Box 835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204" name="Text Box 836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205" name="Text Box 83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206" name="Text Box 83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207" name="Text Box 839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208" name="Text Box 84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209" name="Text Box 841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210" name="Text Box 842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211" name="Text Box 84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212" name="Text Box 844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5"/>
    <xdr:sp macro="" textlink="">
      <xdr:nvSpPr>
        <xdr:cNvPr id="9213" name="Text Box 845"/>
        <xdr:cNvSpPr txBox="1">
          <a:spLocks noChangeArrowheads="1"/>
        </xdr:cNvSpPr>
      </xdr:nvSpPr>
      <xdr:spPr bwMode="auto">
        <a:xfrm>
          <a:off x="1075459" y="1344756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214" name="Text Box 84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215" name="Text Box 84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9216" name="Text Box 848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217" name="Text Box 84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218" name="Text Box 85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9219" name="Text Box 851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220" name="Text Box 85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221" name="Text Box 85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9222" name="Text Box 854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9223" name="Text Box 855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224" name="Text Box 85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225" name="Text Box 857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9226" name="Text Box 858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227" name="Text Box 859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228" name="Text Box 860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9229" name="Text Box 861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230" name="Text Box 862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231" name="Text Box 863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9232" name="Text Box 864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233" name="Text Box 865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234" name="Text Box 866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28576"/>
    <xdr:sp macro="" textlink="">
      <xdr:nvSpPr>
        <xdr:cNvPr id="9235" name="Text Box 867"/>
        <xdr:cNvSpPr txBox="1">
          <a:spLocks noChangeArrowheads="1"/>
        </xdr:cNvSpPr>
      </xdr:nvSpPr>
      <xdr:spPr bwMode="auto">
        <a:xfrm>
          <a:off x="1075459" y="1344756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495300</xdr:colOff>
      <xdr:row>95</xdr:row>
      <xdr:rowOff>0</xdr:rowOff>
    </xdr:from>
    <xdr:ext cx="0" cy="38100"/>
    <xdr:sp macro="" textlink="">
      <xdr:nvSpPr>
        <xdr:cNvPr id="9236" name="Text Box 868"/>
        <xdr:cNvSpPr txBox="1">
          <a:spLocks noChangeArrowheads="1"/>
        </xdr:cNvSpPr>
      </xdr:nvSpPr>
      <xdr:spPr bwMode="auto">
        <a:xfrm>
          <a:off x="1075459" y="1344756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30"/>
  <sheetViews>
    <sheetView showGridLines="0" tabSelected="1" showWhiteSpace="0" view="pageBreakPreview" topLeftCell="A7" zoomScaleSheetLayoutView="100" workbookViewId="0">
      <selection activeCell="A22" sqref="A22:I22"/>
    </sheetView>
  </sheetViews>
  <sheetFormatPr defaultColWidth="10.7109375" defaultRowHeight="15" customHeight="1"/>
  <cols>
    <col min="1" max="4" width="9.140625"/>
    <col min="11" max="16384" width="10.7109375" style="1"/>
  </cols>
  <sheetData>
    <row r="1" spans="1:14" ht="15" customHeight="1">
      <c r="A1" s="109"/>
      <c r="B1" s="109"/>
      <c r="C1" s="109"/>
      <c r="D1" s="109"/>
      <c r="E1" s="109"/>
      <c r="F1" s="109"/>
      <c r="G1" s="109"/>
      <c r="H1" s="109"/>
      <c r="I1" s="109"/>
      <c r="J1" s="109"/>
      <c r="K1" s="102"/>
      <c r="L1" s="102"/>
      <c r="M1" s="102"/>
      <c r="N1" s="102"/>
    </row>
    <row r="2" spans="1:14" ht="15" customHeight="1">
      <c r="A2" s="109"/>
      <c r="B2" s="109"/>
      <c r="C2" s="109"/>
      <c r="D2" s="109"/>
      <c r="E2" s="109"/>
      <c r="F2" s="109"/>
      <c r="G2" s="109"/>
      <c r="H2" s="109"/>
      <c r="I2" s="109"/>
      <c r="J2" s="109"/>
      <c r="K2" s="102"/>
      <c r="L2" s="102"/>
      <c r="M2" s="102"/>
      <c r="N2" s="102"/>
    </row>
    <row r="3" spans="1:14" ht="15" customHeight="1">
      <c r="A3" s="109"/>
      <c r="B3" s="109"/>
      <c r="C3" s="109"/>
      <c r="D3" s="109"/>
      <c r="E3" s="109"/>
      <c r="F3" s="109"/>
      <c r="G3" s="109"/>
      <c r="H3" s="109"/>
      <c r="I3" s="109"/>
      <c r="J3" s="109"/>
      <c r="K3" s="102"/>
      <c r="L3" s="102"/>
      <c r="M3" s="102"/>
      <c r="N3" s="102"/>
    </row>
    <row r="4" spans="1:14" ht="15" customHeight="1">
      <c r="A4" s="109"/>
      <c r="B4" s="109"/>
      <c r="C4" s="109"/>
      <c r="D4" s="109"/>
      <c r="E4" s="109"/>
      <c r="F4" s="109"/>
      <c r="G4" s="109"/>
      <c r="H4" s="109"/>
      <c r="I4" s="109"/>
      <c r="J4" s="109"/>
      <c r="K4" s="102"/>
      <c r="L4" s="102"/>
      <c r="M4" s="102"/>
      <c r="N4" s="102"/>
    </row>
    <row r="5" spans="1:14" s="2" customFormat="1" ht="15" customHeight="1">
      <c r="A5" s="109"/>
      <c r="B5" s="109"/>
      <c r="C5" s="109"/>
      <c r="D5" s="109"/>
      <c r="E5" s="109"/>
      <c r="F5" s="109"/>
      <c r="G5" s="109"/>
      <c r="H5" s="109"/>
      <c r="I5" s="109"/>
      <c r="J5" s="109"/>
      <c r="K5" s="103"/>
      <c r="L5" s="103"/>
      <c r="M5" s="103"/>
      <c r="N5" s="103"/>
    </row>
    <row r="6" spans="1:14" ht="15" customHeight="1">
      <c r="A6" s="109"/>
      <c r="B6" s="109"/>
      <c r="C6" s="109"/>
      <c r="D6" s="109"/>
      <c r="E6" s="109"/>
      <c r="F6" s="109"/>
      <c r="G6" s="109"/>
      <c r="H6" s="109"/>
      <c r="I6" s="109"/>
      <c r="J6" s="109"/>
      <c r="K6" s="102"/>
      <c r="L6" s="102"/>
      <c r="M6" s="102"/>
      <c r="N6" s="102"/>
    </row>
    <row r="7" spans="1:14" ht="15" customHeight="1">
      <c r="A7" s="109"/>
      <c r="B7" s="109"/>
      <c r="C7" s="109"/>
      <c r="D7" s="109"/>
      <c r="E7" s="109"/>
      <c r="F7" s="109"/>
      <c r="G7" s="109"/>
      <c r="H7" s="109"/>
      <c r="I7" s="109"/>
      <c r="J7" s="109"/>
      <c r="K7" s="102"/>
      <c r="L7" s="102"/>
      <c r="M7" s="102"/>
      <c r="N7" s="102"/>
    </row>
    <row r="8" spans="1:14" ht="15" customHeight="1">
      <c r="A8" s="109"/>
      <c r="B8" s="109"/>
      <c r="C8" s="109"/>
      <c r="D8" s="109"/>
      <c r="E8" s="109"/>
      <c r="F8" s="109"/>
      <c r="G8" s="109"/>
      <c r="H8" s="109"/>
      <c r="I8" s="109"/>
      <c r="J8" s="109"/>
      <c r="K8" s="102"/>
      <c r="L8" s="102"/>
      <c r="M8" s="102"/>
      <c r="N8" s="102"/>
    </row>
    <row r="9" spans="1:14" ht="15" customHeight="1">
      <c r="A9" s="109"/>
      <c r="B9" s="109"/>
      <c r="C9" s="109"/>
      <c r="D9" s="109"/>
      <c r="E9" s="109"/>
      <c r="F9" s="109"/>
      <c r="G9" s="109"/>
      <c r="H9" s="109"/>
      <c r="I9" s="109"/>
      <c r="J9" s="109"/>
    </row>
    <row r="10" spans="1:14" ht="15" customHeight="1">
      <c r="A10" s="109"/>
      <c r="B10" s="109"/>
      <c r="C10" s="109"/>
      <c r="D10" s="109"/>
      <c r="E10" s="109"/>
      <c r="F10" s="109"/>
      <c r="G10" s="109"/>
      <c r="H10" s="109"/>
      <c r="I10" s="109"/>
      <c r="J10" s="109"/>
    </row>
    <row r="11" spans="1:14" ht="15" customHeight="1">
      <c r="A11" s="109"/>
      <c r="B11" s="109"/>
      <c r="C11" s="109"/>
      <c r="D11" s="109"/>
      <c r="E11" s="109"/>
      <c r="F11" s="109"/>
      <c r="G11" s="109"/>
      <c r="H11" s="109"/>
      <c r="I11" s="109"/>
      <c r="J11" s="109"/>
    </row>
    <row r="12" spans="1:14" ht="15" customHeight="1">
      <c r="A12" s="109"/>
      <c r="B12" s="109"/>
      <c r="C12" s="109"/>
      <c r="D12" s="109"/>
      <c r="E12" s="109"/>
      <c r="F12" s="109"/>
      <c r="G12" s="109"/>
      <c r="H12" s="109"/>
      <c r="I12" s="109"/>
      <c r="J12" s="109"/>
    </row>
    <row r="13" spans="1:14" ht="63.75" customHeight="1">
      <c r="A13" s="109"/>
      <c r="B13" s="109"/>
      <c r="C13" s="109"/>
      <c r="D13" s="109"/>
      <c r="E13" s="109"/>
      <c r="F13" s="109"/>
      <c r="G13" s="109"/>
      <c r="H13" s="109"/>
      <c r="I13" s="109"/>
      <c r="J13" s="109"/>
    </row>
    <row r="14" spans="1:14" ht="24.95" customHeight="1">
      <c r="A14" s="321" t="s">
        <v>26</v>
      </c>
      <c r="B14" s="321"/>
      <c r="C14" s="321"/>
      <c r="D14" s="321"/>
      <c r="E14" s="321"/>
      <c r="F14" s="321"/>
      <c r="G14" s="321"/>
      <c r="H14" s="321"/>
      <c r="I14" s="321"/>
      <c r="J14" s="113"/>
    </row>
    <row r="15" spans="1:14" ht="24.95" customHeight="1">
      <c r="A15" s="321"/>
      <c r="B15" s="321"/>
      <c r="C15" s="321"/>
      <c r="D15" s="321"/>
      <c r="E15" s="321"/>
      <c r="F15" s="321"/>
      <c r="G15" s="321"/>
      <c r="H15" s="321"/>
      <c r="I15" s="321"/>
      <c r="J15" s="321"/>
    </row>
    <row r="16" spans="1:14" ht="24.95" customHeight="1">
      <c r="A16" s="321" t="s">
        <v>64</v>
      </c>
      <c r="B16" s="321"/>
      <c r="C16" s="321"/>
      <c r="D16" s="321"/>
      <c r="E16" s="321"/>
      <c r="F16" s="321"/>
      <c r="G16" s="321"/>
      <c r="H16" s="321"/>
      <c r="I16" s="321"/>
      <c r="J16" s="113"/>
    </row>
    <row r="17" spans="1:10" ht="24.95" customHeight="1">
      <c r="A17" s="109"/>
      <c r="B17" s="110"/>
      <c r="C17" s="110"/>
      <c r="D17" s="110"/>
      <c r="E17" s="110"/>
      <c r="F17" s="111"/>
      <c r="G17" s="111"/>
      <c r="H17" s="109"/>
      <c r="I17" s="109"/>
      <c r="J17" s="109"/>
    </row>
    <row r="18" spans="1:10" ht="24.95" customHeight="1">
      <c r="A18" s="321" t="s">
        <v>27</v>
      </c>
      <c r="B18" s="321"/>
      <c r="C18" s="321"/>
      <c r="D18" s="321"/>
      <c r="E18" s="321"/>
      <c r="F18" s="321"/>
      <c r="G18" s="321"/>
      <c r="H18" s="321"/>
      <c r="I18" s="321"/>
      <c r="J18" s="113"/>
    </row>
    <row r="19" spans="1:10" ht="24.95" customHeight="1">
      <c r="A19" s="109"/>
      <c r="B19" s="110"/>
      <c r="C19" s="110"/>
      <c r="D19" s="110"/>
      <c r="E19" s="110"/>
      <c r="F19" s="111"/>
      <c r="G19" s="111"/>
      <c r="H19" s="109"/>
      <c r="I19" s="109"/>
      <c r="J19" s="109"/>
    </row>
    <row r="20" spans="1:10" ht="24.95" customHeight="1">
      <c r="A20" s="321" t="s">
        <v>65</v>
      </c>
      <c r="B20" s="321"/>
      <c r="C20" s="321"/>
      <c r="D20" s="321"/>
      <c r="E20" s="321"/>
      <c r="F20" s="321"/>
      <c r="G20" s="321"/>
      <c r="H20" s="321"/>
      <c r="I20" s="321"/>
      <c r="J20" s="113"/>
    </row>
    <row r="21" spans="1:10" ht="24.95" customHeight="1">
      <c r="A21" s="109"/>
      <c r="B21" s="109"/>
      <c r="C21" s="109"/>
      <c r="D21" s="109"/>
      <c r="E21" s="109"/>
      <c r="F21" s="109"/>
      <c r="G21" s="109"/>
      <c r="H21" s="109"/>
      <c r="I21" s="109"/>
      <c r="J21" s="109"/>
    </row>
    <row r="22" spans="1:10" ht="24.95" customHeight="1">
      <c r="A22" s="321"/>
      <c r="B22" s="321"/>
      <c r="C22" s="321"/>
      <c r="D22" s="321"/>
      <c r="E22" s="321"/>
      <c r="F22" s="321"/>
      <c r="G22" s="321"/>
      <c r="H22" s="321"/>
      <c r="I22" s="321"/>
      <c r="J22" s="113"/>
    </row>
    <row r="23" spans="1:10" ht="15" customHeight="1">
      <c r="A23" s="109"/>
      <c r="B23" s="109"/>
      <c r="C23" s="109"/>
      <c r="D23" s="109"/>
      <c r="E23" s="109"/>
      <c r="F23" s="109"/>
      <c r="G23" s="109"/>
      <c r="H23" s="109"/>
      <c r="I23" s="109"/>
      <c r="J23" s="109"/>
    </row>
    <row r="24" spans="1:10" ht="15" customHeight="1">
      <c r="A24" s="109"/>
      <c r="B24" s="109"/>
      <c r="C24" s="109"/>
      <c r="D24" s="109"/>
      <c r="E24" s="109"/>
      <c r="F24" s="109"/>
      <c r="G24" s="109"/>
      <c r="H24" s="109"/>
      <c r="I24" s="109"/>
      <c r="J24" s="109"/>
    </row>
    <row r="25" spans="1:10" ht="69.75" customHeight="1">
      <c r="A25" s="109"/>
      <c r="B25" s="109"/>
      <c r="C25" s="109"/>
      <c r="D25" s="109"/>
      <c r="E25" s="109"/>
      <c r="F25" s="109"/>
      <c r="G25" s="109"/>
      <c r="H25" s="109"/>
      <c r="I25" s="109"/>
      <c r="J25" s="109"/>
    </row>
    <row r="26" spans="1:10" ht="50.25" customHeight="1">
      <c r="A26" s="109"/>
      <c r="B26" s="109"/>
      <c r="C26" s="109"/>
      <c r="D26" s="109"/>
      <c r="E26" s="109"/>
      <c r="F26" s="109"/>
      <c r="G26" s="109"/>
      <c r="H26" s="109"/>
      <c r="I26" s="109"/>
      <c r="J26" s="109"/>
    </row>
    <row r="27" spans="1:10" ht="15" customHeight="1">
      <c r="A27" s="109"/>
      <c r="B27" s="109"/>
      <c r="C27" s="109"/>
      <c r="D27" s="109"/>
      <c r="E27" s="109"/>
      <c r="F27" s="109"/>
      <c r="G27" s="109"/>
      <c r="H27" s="109"/>
      <c r="I27" s="109"/>
      <c r="J27" s="109"/>
    </row>
    <row r="28" spans="1:10" ht="15" customHeight="1">
      <c r="A28" s="322" t="s">
        <v>252</v>
      </c>
      <c r="B28" s="322"/>
      <c r="C28" s="322"/>
      <c r="D28" s="322"/>
      <c r="E28" s="322"/>
      <c r="F28" s="322"/>
      <c r="G28" s="322"/>
      <c r="H28" s="322"/>
      <c r="I28" s="322"/>
      <c r="J28" s="112"/>
    </row>
    <row r="29" spans="1:10" ht="29.25" customHeight="1">
      <c r="A29" s="322" t="s">
        <v>66</v>
      </c>
      <c r="B29" s="322"/>
      <c r="C29" s="322"/>
      <c r="D29" s="322"/>
      <c r="E29" s="322"/>
      <c r="F29" s="322"/>
      <c r="G29" s="322"/>
      <c r="H29" s="322"/>
      <c r="I29" s="322"/>
      <c r="J29" s="112"/>
    </row>
    <row r="30" spans="1:10" ht="15" customHeight="1">
      <c r="A30" s="108"/>
      <c r="B30" s="108"/>
      <c r="C30" s="108"/>
      <c r="D30" s="108"/>
      <c r="E30" s="108"/>
      <c r="F30" s="108"/>
      <c r="G30" s="108"/>
      <c r="H30" s="108"/>
      <c r="I30" s="108"/>
      <c r="J30" s="108"/>
    </row>
  </sheetData>
  <mergeCells count="8">
    <mergeCell ref="A14:I14"/>
    <mergeCell ref="A15:J15"/>
    <mergeCell ref="A28:I28"/>
    <mergeCell ref="A29:I29"/>
    <mergeCell ref="A22:I22"/>
    <mergeCell ref="A20:I20"/>
    <mergeCell ref="A18:I18"/>
    <mergeCell ref="A16:I16"/>
  </mergeCells>
  <printOptions horizontalCentered="1" gridLines="1"/>
  <pageMargins left="0.59055118110236227" right="0.59055118110236227" top="1.5748031496062993" bottom="0.59055118110236227" header="0" footer="0"/>
  <pageSetup paperSize="9" orientation="portrait" r:id="rId1"/>
  <headerFooter alignWithMargins="0">
    <oddHeader>&amp;C&amp;G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AC54"/>
  <sheetViews>
    <sheetView view="pageBreakPreview" zoomScale="150" zoomScaleSheetLayoutView="150" workbookViewId="0">
      <selection activeCell="G28" sqref="G28"/>
    </sheetView>
  </sheetViews>
  <sheetFormatPr defaultColWidth="10.7109375" defaultRowHeight="12.75"/>
  <cols>
    <col min="1" max="1" width="7.28515625" style="9" customWidth="1"/>
    <col min="2" max="2" width="7.140625" style="9" customWidth="1"/>
    <col min="3" max="3" width="8.28515625" style="9" customWidth="1"/>
    <col min="4" max="4" width="62.42578125" style="12" customWidth="1"/>
    <col min="5" max="5" width="10.7109375" style="9" customWidth="1"/>
    <col min="6" max="6" width="14.140625" style="9" bestFit="1" customWidth="1"/>
    <col min="7" max="8" width="15.7109375" style="5" customWidth="1"/>
    <col min="9" max="29" width="10.7109375" style="64"/>
    <col min="30" max="16384" width="10.7109375" style="9"/>
  </cols>
  <sheetData>
    <row r="1" spans="1:29" s="3" customFormat="1" ht="18">
      <c r="A1" s="326" t="s">
        <v>26</v>
      </c>
      <c r="B1" s="327"/>
      <c r="C1" s="327"/>
      <c r="D1" s="327"/>
      <c r="E1" s="142"/>
      <c r="F1" s="142"/>
      <c r="G1" s="143"/>
      <c r="H1" s="144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  <c r="Y1" s="62"/>
      <c r="Z1" s="62"/>
      <c r="AA1" s="62"/>
      <c r="AB1" s="62"/>
      <c r="AC1" s="62"/>
    </row>
    <row r="2" spans="1:29" s="3" customFormat="1">
      <c r="A2" s="328" t="s">
        <v>133</v>
      </c>
      <c r="B2" s="329"/>
      <c r="C2" s="329"/>
      <c r="D2" s="329"/>
      <c r="E2" s="87"/>
      <c r="F2" s="140"/>
      <c r="G2" s="140" t="s">
        <v>130</v>
      </c>
      <c r="H2" s="252" t="s">
        <v>131</v>
      </c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  <c r="W2" s="62"/>
      <c r="X2" s="62"/>
      <c r="Y2" s="62"/>
      <c r="Z2" s="62"/>
      <c r="AA2" s="62"/>
      <c r="AB2" s="62"/>
      <c r="AC2" s="62"/>
    </row>
    <row r="3" spans="1:29" s="3" customFormat="1">
      <c r="A3" s="145" t="s">
        <v>134</v>
      </c>
      <c r="B3" s="146"/>
      <c r="C3" s="146"/>
      <c r="D3" s="140"/>
      <c r="E3" s="253" t="s">
        <v>0</v>
      </c>
      <c r="F3" s="141">
        <v>0.26050000000000001</v>
      </c>
      <c r="G3" s="140" t="s">
        <v>72</v>
      </c>
      <c r="H3" s="147" t="s">
        <v>132</v>
      </c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62"/>
      <c r="Y3" s="62"/>
      <c r="Z3" s="62"/>
      <c r="AA3" s="62"/>
      <c r="AB3" s="62"/>
      <c r="AC3" s="62"/>
    </row>
    <row r="4" spans="1:29" s="3" customFormat="1" ht="24" customHeight="1">
      <c r="A4" s="114"/>
      <c r="B4" s="115"/>
      <c r="C4" s="115"/>
      <c r="D4" s="115"/>
      <c r="E4" s="90"/>
      <c r="F4" s="100"/>
      <c r="G4" s="148"/>
      <c r="H4" s="91"/>
      <c r="I4" s="62"/>
      <c r="J4" s="62"/>
      <c r="K4" s="62"/>
      <c r="L4" s="62"/>
      <c r="M4" s="62"/>
      <c r="N4" s="62"/>
      <c r="O4" s="62"/>
      <c r="P4" s="62"/>
      <c r="Q4" s="62"/>
      <c r="R4" s="62"/>
      <c r="S4" s="62"/>
      <c r="T4" s="62"/>
      <c r="U4" s="62"/>
      <c r="V4" s="62"/>
      <c r="W4" s="62"/>
      <c r="X4" s="62"/>
      <c r="Y4" s="62"/>
      <c r="Z4" s="62"/>
      <c r="AA4" s="62"/>
      <c r="AB4" s="62"/>
      <c r="AC4" s="62"/>
    </row>
    <row r="5" spans="1:29" s="4" customFormat="1">
      <c r="A5" s="330" t="s">
        <v>1</v>
      </c>
      <c r="B5" s="330" t="s">
        <v>67</v>
      </c>
      <c r="C5" s="330" t="s">
        <v>3</v>
      </c>
      <c r="D5" s="332" t="s">
        <v>4</v>
      </c>
      <c r="E5" s="334" t="s">
        <v>33</v>
      </c>
      <c r="F5" s="334" t="s">
        <v>17</v>
      </c>
      <c r="G5" s="330" t="s">
        <v>35</v>
      </c>
      <c r="H5" s="330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  <c r="X5" s="63"/>
      <c r="Y5" s="63"/>
      <c r="Z5" s="63"/>
      <c r="AA5" s="63"/>
      <c r="AB5" s="63"/>
      <c r="AC5" s="63"/>
    </row>
    <row r="6" spans="1:29" s="4" customFormat="1">
      <c r="A6" s="331"/>
      <c r="B6" s="331"/>
      <c r="C6" s="331"/>
      <c r="D6" s="333"/>
      <c r="E6" s="335"/>
      <c r="F6" s="335"/>
      <c r="G6" s="120" t="s">
        <v>34</v>
      </c>
      <c r="H6" s="120" t="s">
        <v>15</v>
      </c>
      <c r="I6" s="63"/>
      <c r="J6" s="63"/>
      <c r="K6" s="63"/>
      <c r="L6" s="63"/>
      <c r="M6" s="63"/>
      <c r="N6" s="63"/>
      <c r="O6" s="63"/>
      <c r="P6" s="63"/>
      <c r="Q6" s="63"/>
      <c r="R6" s="63"/>
      <c r="S6" s="63"/>
      <c r="T6" s="63"/>
      <c r="U6" s="63"/>
      <c r="V6" s="63"/>
      <c r="W6" s="63"/>
      <c r="X6" s="63"/>
      <c r="Y6" s="63"/>
      <c r="Z6" s="63"/>
      <c r="AA6" s="63"/>
      <c r="AB6" s="63"/>
      <c r="AC6" s="63"/>
    </row>
    <row r="7" spans="1:29" s="4" customFormat="1" ht="13.5">
      <c r="A7" s="130" t="s">
        <v>31</v>
      </c>
      <c r="B7" s="131"/>
      <c r="C7" s="131"/>
      <c r="D7" s="132" t="s">
        <v>8</v>
      </c>
      <c r="E7" s="131"/>
      <c r="F7" s="133"/>
      <c r="G7" s="134"/>
      <c r="H7" s="135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  <c r="U7" s="63"/>
      <c r="V7" s="63"/>
      <c r="W7" s="63"/>
      <c r="X7" s="63"/>
      <c r="Y7" s="63"/>
      <c r="Z7" s="63"/>
      <c r="AA7" s="63"/>
      <c r="AB7" s="63"/>
      <c r="AC7" s="63"/>
    </row>
    <row r="8" spans="1:29" s="11" customFormat="1" ht="13.5">
      <c r="A8" s="125" t="s">
        <v>47</v>
      </c>
      <c r="B8" s="244">
        <f>'Memorial de Cálculo'!A7</f>
        <v>41500</v>
      </c>
      <c r="C8" s="125" t="s">
        <v>5</v>
      </c>
      <c r="D8" s="119" t="str">
        <f>'Memorial de Cálculo'!C7</f>
        <v>Placa de obra nas dimensões de 2,0 x 4,0 m, padrão SEDURB</v>
      </c>
      <c r="E8" s="125" t="s">
        <v>9</v>
      </c>
      <c r="F8" s="126">
        <f>'Memorial de Cálculo'!Q9</f>
        <v>8</v>
      </c>
      <c r="G8" s="127">
        <v>270.77999999999997</v>
      </c>
      <c r="H8" s="127">
        <f>ROUND(F8*G8,2)</f>
        <v>2166.2399999999998</v>
      </c>
      <c r="I8" s="55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  <c r="U8" s="55"/>
      <c r="V8" s="55"/>
      <c r="W8" s="55"/>
      <c r="X8" s="55"/>
      <c r="Y8" s="55"/>
      <c r="Z8" s="55"/>
      <c r="AA8" s="55"/>
      <c r="AB8" s="55"/>
      <c r="AC8" s="55"/>
    </row>
    <row r="9" spans="1:29" s="11" customFormat="1" ht="54">
      <c r="A9" s="125" t="s">
        <v>48</v>
      </c>
      <c r="B9" s="244" t="s">
        <v>190</v>
      </c>
      <c r="C9" s="125" t="s">
        <v>69</v>
      </c>
      <c r="D9" s="119" t="str">
        <f>'Memorial de Cálculo'!C11</f>
        <v>Barracão para depósito de cimento, de chapa de compensado 12mm e pontaletes 8x8cm, piso cimentado e cobertura de telhas de fibrocimento de 6mm, inclusive ponto de luz, conf. projeto (1 utilização)</v>
      </c>
      <c r="E9" s="125" t="s">
        <v>9</v>
      </c>
      <c r="F9" s="126">
        <f>'Memorial de Cálculo'!Q13</f>
        <v>14.5</v>
      </c>
      <c r="G9" s="127">
        <v>458.57</v>
      </c>
      <c r="H9" s="127">
        <f t="shared" ref="H9:H12" si="0">ROUND(F9*G9,2)</f>
        <v>6649.27</v>
      </c>
      <c r="I9" s="55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  <c r="Y9" s="55"/>
      <c r="Z9" s="55"/>
      <c r="AA9" s="55"/>
      <c r="AB9" s="55"/>
      <c r="AC9" s="55"/>
    </row>
    <row r="10" spans="1:29" s="11" customFormat="1" ht="40.5">
      <c r="A10" s="125" t="s">
        <v>59</v>
      </c>
      <c r="B10" s="244" t="s">
        <v>136</v>
      </c>
      <c r="C10" s="125" t="s">
        <v>5</v>
      </c>
      <c r="D10" s="119" t="str">
        <f>'Memorial de Cálculo'!C15</f>
        <v xml:space="preserve"> Rede de água c/ padrão de entrada d'água diâm. 3/4" conf. CESAN, incl. tubos e conexões p/ aliment., distrib., extravas. e limp., cons. o padrão a 25m</v>
      </c>
      <c r="E10" s="125" t="s">
        <v>7</v>
      </c>
      <c r="F10" s="126">
        <f>'Memorial de Cálculo'!O16</f>
        <v>10</v>
      </c>
      <c r="G10" s="127">
        <v>29.68</v>
      </c>
      <c r="H10" s="127">
        <f t="shared" si="0"/>
        <v>296.8</v>
      </c>
      <c r="I10" s="55"/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  <c r="AA10" s="55"/>
      <c r="AB10" s="55"/>
      <c r="AC10" s="55"/>
    </row>
    <row r="11" spans="1:29" s="11" customFormat="1" ht="40.5">
      <c r="A11" s="125" t="s">
        <v>139</v>
      </c>
      <c r="B11" s="244" t="s">
        <v>138</v>
      </c>
      <c r="C11" s="125" t="s">
        <v>5</v>
      </c>
      <c r="D11" s="119" t="str">
        <f>'Memorial de Cálculo'!C19</f>
        <v>Rede de luz, incl. padrão entr. energia trifás. cabo ligação até barracões, quadro distrib., disj. E  chave de força, cons. 20m entre padrão entr.e QDG</v>
      </c>
      <c r="E11" s="125" t="s">
        <v>7</v>
      </c>
      <c r="F11" s="126">
        <f>'Memorial de Cálculo'!O20</f>
        <v>10</v>
      </c>
      <c r="G11" s="127">
        <v>354.33</v>
      </c>
      <c r="H11" s="127">
        <f t="shared" si="0"/>
        <v>3543.3</v>
      </c>
      <c r="I11" s="55"/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</row>
    <row r="12" spans="1:29" s="11" customFormat="1" ht="13.5">
      <c r="A12" s="125" t="s">
        <v>140</v>
      </c>
      <c r="B12" s="247" t="str">
        <f>'Memorial de Cálculo'!A23</f>
        <v>20015</v>
      </c>
      <c r="C12" s="125" t="s">
        <v>5</v>
      </c>
      <c r="D12" s="119" t="str">
        <f>'Memorial de Cálculo'!C23</f>
        <v xml:space="preserve">Topógrafo auxiliar (nivelador) </v>
      </c>
      <c r="E12" s="125" t="s">
        <v>6</v>
      </c>
      <c r="F12" s="126">
        <f>'Memorial de Cálculo'!Q25</f>
        <v>4</v>
      </c>
      <c r="G12" s="250">
        <v>2551.2399999999998</v>
      </c>
      <c r="H12" s="127">
        <f t="shared" si="0"/>
        <v>10204.959999999999</v>
      </c>
      <c r="I12" s="55"/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  <c r="AA12" s="55"/>
      <c r="AB12" s="55"/>
      <c r="AC12" s="55"/>
    </row>
    <row r="13" spans="1:29" s="4" customFormat="1" ht="13.5">
      <c r="A13" s="121"/>
      <c r="B13" s="121"/>
      <c r="C13" s="121"/>
      <c r="D13" s="122" t="s">
        <v>49</v>
      </c>
      <c r="E13" s="121"/>
      <c r="F13" s="123"/>
      <c r="G13" s="124"/>
      <c r="H13" s="128">
        <f>SUM(H8:H12)</f>
        <v>22860.57</v>
      </c>
      <c r="I13" s="63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3"/>
      <c r="U13" s="63"/>
      <c r="V13" s="63"/>
      <c r="W13" s="63"/>
      <c r="X13" s="63"/>
      <c r="Y13" s="63"/>
      <c r="Z13" s="63"/>
      <c r="AA13" s="63"/>
      <c r="AB13" s="63"/>
      <c r="AC13" s="63"/>
    </row>
    <row r="14" spans="1:29" s="11" customFormat="1" ht="13.5">
      <c r="A14" s="125"/>
      <c r="B14" s="125"/>
      <c r="C14" s="125"/>
      <c r="D14" s="119"/>
      <c r="E14" s="125"/>
      <c r="F14" s="129"/>
      <c r="G14" s="124"/>
      <c r="H14" s="124"/>
      <c r="I14" s="55"/>
      <c r="J14" s="55"/>
      <c r="K14" s="55"/>
      <c r="L14" s="55"/>
      <c r="M14" s="55"/>
      <c r="N14" s="55"/>
      <c r="O14" s="55"/>
      <c r="P14" s="55"/>
      <c r="Q14" s="55"/>
      <c r="R14" s="55"/>
      <c r="S14" s="55"/>
      <c r="T14" s="55"/>
      <c r="U14" s="55"/>
      <c r="V14" s="55"/>
      <c r="W14" s="55"/>
      <c r="X14" s="55"/>
      <c r="Y14" s="55"/>
      <c r="Z14" s="55"/>
      <c r="AA14" s="55"/>
      <c r="AB14" s="55"/>
      <c r="AC14" s="55"/>
    </row>
    <row r="15" spans="1:29" s="11" customFormat="1" ht="13.5">
      <c r="A15" s="130" t="s">
        <v>30</v>
      </c>
      <c r="B15" s="150"/>
      <c r="C15" s="150"/>
      <c r="D15" s="132" t="s">
        <v>73</v>
      </c>
      <c r="E15" s="150"/>
      <c r="F15" s="133"/>
      <c r="G15" s="134"/>
      <c r="H15" s="135"/>
      <c r="I15" s="55"/>
      <c r="J15" s="55"/>
      <c r="K15" s="55"/>
      <c r="L15" s="55"/>
      <c r="M15" s="55"/>
      <c r="N15" s="55"/>
      <c r="O15" s="55"/>
      <c r="P15" s="55"/>
      <c r="Q15" s="55"/>
      <c r="R15" s="55"/>
      <c r="S15" s="55"/>
      <c r="T15" s="55"/>
      <c r="U15" s="55"/>
      <c r="V15" s="55"/>
      <c r="W15" s="55"/>
      <c r="X15" s="55"/>
      <c r="Y15" s="55"/>
      <c r="Z15" s="55"/>
      <c r="AA15" s="55"/>
      <c r="AB15" s="55"/>
      <c r="AC15" s="55"/>
    </row>
    <row r="16" spans="1:29" s="11" customFormat="1" ht="27">
      <c r="A16" s="125" t="s">
        <v>50</v>
      </c>
      <c r="B16" s="244">
        <f>'Memorial de Cálculo'!A28</f>
        <v>42578</v>
      </c>
      <c r="C16" s="125" t="s">
        <v>5</v>
      </c>
      <c r="D16" s="119" t="str">
        <f>'Memorial de Cálculo'!C28</f>
        <v>Escavação e carga de material de 1ª categoria com escavadeira em Vias Urbanas</v>
      </c>
      <c r="E16" s="125" t="s">
        <v>126</v>
      </c>
      <c r="F16" s="126">
        <f>'Memorial de Cálculo'!Q31</f>
        <v>323.5</v>
      </c>
      <c r="G16" s="136">
        <v>3.11</v>
      </c>
      <c r="H16" s="127">
        <f t="shared" ref="H16:H18" si="1">ROUND(F16*G16,2)</f>
        <v>1006.09</v>
      </c>
      <c r="I16" s="55"/>
      <c r="J16" s="55"/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  <c r="V16" s="55"/>
      <c r="W16" s="55"/>
      <c r="X16" s="55"/>
      <c r="Y16" s="55"/>
      <c r="Z16" s="55"/>
      <c r="AA16" s="55"/>
      <c r="AB16" s="55"/>
      <c r="AC16" s="55"/>
    </row>
    <row r="17" spans="1:29" s="11" customFormat="1" ht="13.5">
      <c r="A17" s="125" t="s">
        <v>51</v>
      </c>
      <c r="B17" s="244" t="str">
        <f>'Memorial de Cálculo'!A33</f>
        <v>42515</v>
      </c>
      <c r="C17" s="125" t="s">
        <v>5</v>
      </c>
      <c r="D17" s="119" t="str">
        <f>'Memorial de Cálculo'!C33</f>
        <v>Compactação de aterros 100% PN em Vias Urbana</v>
      </c>
      <c r="E17" s="125" t="s">
        <v>126</v>
      </c>
      <c r="F17" s="126">
        <f>'Memorial de Cálculo'!Q36</f>
        <v>68.14</v>
      </c>
      <c r="G17" s="249">
        <v>4.63</v>
      </c>
      <c r="H17" s="127">
        <f t="shared" si="1"/>
        <v>315.49</v>
      </c>
      <c r="I17" s="55"/>
      <c r="J17" s="55"/>
      <c r="K17" s="55"/>
      <c r="L17" s="55"/>
      <c r="M17" s="55"/>
      <c r="N17" s="55"/>
      <c r="O17" s="55"/>
      <c r="P17" s="55"/>
      <c r="Q17" s="55"/>
      <c r="R17" s="55"/>
      <c r="S17" s="55"/>
      <c r="T17" s="55"/>
      <c r="U17" s="55"/>
      <c r="V17" s="55"/>
      <c r="W17" s="55"/>
      <c r="X17" s="55"/>
      <c r="Y17" s="55"/>
      <c r="Z17" s="55"/>
      <c r="AA17" s="55"/>
      <c r="AB17" s="55"/>
      <c r="AC17" s="55"/>
    </row>
    <row r="18" spans="1:29" s="11" customFormat="1" ht="40.5">
      <c r="A18" s="125" t="s">
        <v>52</v>
      </c>
      <c r="B18" s="247" t="str">
        <f>'Memorial de Cálculo'!A38</f>
        <v>60010</v>
      </c>
      <c r="C18" s="125" t="s">
        <v>5</v>
      </c>
      <c r="D18" s="119" t="str">
        <f>'Memorial de Cálculo'!C38</f>
        <v>Transporte Local de Materiais (TR-101-01) (Vias urbanas - Caminhão basculante) (DMT=1,015XP + 1,355XR + 1,694) (XP=0km; XR=5km)</v>
      </c>
      <c r="E18" s="125" t="s">
        <v>7</v>
      </c>
      <c r="F18" s="126">
        <f>'Memorial de Cálculo'!Q41</f>
        <v>408.58000000000004</v>
      </c>
      <c r="G18" s="251">
        <f>ROUND(1.015*0+1.355*5+1.694,2)</f>
        <v>8.4700000000000006</v>
      </c>
      <c r="H18" s="127">
        <f t="shared" si="1"/>
        <v>3460.67</v>
      </c>
      <c r="I18" s="55"/>
      <c r="J18" s="55"/>
      <c r="K18" s="55"/>
      <c r="L18" s="55"/>
      <c r="M18" s="55"/>
      <c r="N18" s="55"/>
      <c r="O18" s="55"/>
      <c r="P18" s="55"/>
      <c r="Q18" s="55"/>
      <c r="R18" s="55"/>
      <c r="S18" s="55"/>
      <c r="T18" s="55"/>
      <c r="U18" s="55"/>
      <c r="V18" s="55"/>
      <c r="W18" s="55"/>
      <c r="X18" s="55"/>
      <c r="Y18" s="55"/>
      <c r="Z18" s="55"/>
      <c r="AA18" s="55"/>
      <c r="AB18" s="55"/>
      <c r="AC18" s="55"/>
    </row>
    <row r="19" spans="1:29" s="11" customFormat="1" ht="13.5">
      <c r="A19" s="125"/>
      <c r="B19" s="125"/>
      <c r="C19" s="125"/>
      <c r="D19" s="122" t="s">
        <v>115</v>
      </c>
      <c r="E19" s="121"/>
      <c r="F19" s="123"/>
      <c r="G19" s="124"/>
      <c r="H19" s="128">
        <f>SUM(H16:H18)</f>
        <v>4782.25</v>
      </c>
      <c r="I19" s="55"/>
      <c r="J19" s="55"/>
      <c r="K19" s="55"/>
      <c r="L19" s="55"/>
      <c r="M19" s="55"/>
      <c r="N19" s="55"/>
      <c r="O19" s="55"/>
      <c r="P19" s="55"/>
      <c r="Q19" s="55"/>
      <c r="R19" s="55"/>
      <c r="S19" s="55"/>
      <c r="T19" s="55"/>
      <c r="U19" s="55"/>
      <c r="V19" s="55"/>
      <c r="W19" s="55"/>
      <c r="X19" s="55"/>
      <c r="Y19" s="55"/>
      <c r="Z19" s="55"/>
      <c r="AA19" s="55"/>
      <c r="AB19" s="55"/>
      <c r="AC19" s="55"/>
    </row>
    <row r="20" spans="1:29" s="11" customFormat="1" ht="13.5">
      <c r="A20" s="125"/>
      <c r="B20" s="125"/>
      <c r="C20" s="125"/>
      <c r="D20" s="122"/>
      <c r="E20" s="121"/>
      <c r="F20" s="123"/>
      <c r="G20" s="124"/>
      <c r="H20" s="128"/>
      <c r="I20" s="55"/>
      <c r="J20" s="55"/>
      <c r="K20" s="55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5"/>
      <c r="W20" s="55"/>
      <c r="X20" s="55"/>
      <c r="Y20" s="55"/>
      <c r="Z20" s="55"/>
      <c r="AA20" s="55"/>
      <c r="AB20" s="55"/>
      <c r="AC20" s="55"/>
    </row>
    <row r="21" spans="1:29" s="4" customFormat="1" ht="13.5">
      <c r="A21" s="130" t="s">
        <v>29</v>
      </c>
      <c r="B21" s="131"/>
      <c r="C21" s="131"/>
      <c r="D21" s="132" t="s">
        <v>10</v>
      </c>
      <c r="E21" s="131"/>
      <c r="F21" s="133"/>
      <c r="G21" s="134"/>
      <c r="H21" s="135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3"/>
      <c r="V21" s="63"/>
      <c r="W21" s="63"/>
      <c r="X21" s="63"/>
      <c r="Y21" s="63"/>
      <c r="Z21" s="63"/>
      <c r="AA21" s="63"/>
      <c r="AB21" s="63"/>
      <c r="AC21" s="63"/>
    </row>
    <row r="22" spans="1:29" s="11" customFormat="1" ht="13.5">
      <c r="A22" s="125" t="s">
        <v>53</v>
      </c>
      <c r="B22" s="244">
        <f>'Memorial de Cálculo'!A44</f>
        <v>40282</v>
      </c>
      <c r="C22" s="125" t="s">
        <v>5</v>
      </c>
      <c r="D22" s="119" t="str">
        <f>'Memorial de Cálculo'!C44</f>
        <v>Escavação mecânica em material de 1ª cat. H= 0,00 a 1,50 m</v>
      </c>
      <c r="E22" s="125" t="s">
        <v>126</v>
      </c>
      <c r="F22" s="126">
        <f>'Memorial de Cálculo'!Q46</f>
        <v>882.9</v>
      </c>
      <c r="G22" s="136">
        <v>9.93</v>
      </c>
      <c r="H22" s="127">
        <f t="shared" ref="H22:H30" si="2">ROUND(F22*G22,2)</f>
        <v>8767.2000000000007</v>
      </c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5"/>
      <c r="V22" s="55"/>
      <c r="W22" s="55"/>
      <c r="X22" s="55"/>
      <c r="Y22" s="55"/>
      <c r="Z22" s="55"/>
      <c r="AA22" s="55"/>
      <c r="AB22" s="55"/>
      <c r="AC22" s="55"/>
    </row>
    <row r="23" spans="1:29" s="11" customFormat="1" ht="13.5">
      <c r="A23" s="125" t="s">
        <v>54</v>
      </c>
      <c r="B23" s="244" t="s">
        <v>188</v>
      </c>
      <c r="C23" s="125" t="s">
        <v>5</v>
      </c>
      <c r="D23" s="119" t="str">
        <f>'Memorial de Cálculo'!C48</f>
        <v>Escavação mecânica em material de 1ª cat. H= 1,50 a 3,00 m</v>
      </c>
      <c r="E23" s="125" t="s">
        <v>126</v>
      </c>
      <c r="F23" s="126">
        <f>'Memorial de Cálculo'!Q50</f>
        <v>706.32</v>
      </c>
      <c r="G23" s="136">
        <v>10.92</v>
      </c>
      <c r="H23" s="127">
        <f t="shared" si="2"/>
        <v>7713.01</v>
      </c>
      <c r="I23" s="55"/>
      <c r="J23" s="55"/>
      <c r="K23" s="55"/>
      <c r="L23" s="55"/>
      <c r="M23" s="55"/>
      <c r="N23" s="55"/>
      <c r="O23" s="55"/>
      <c r="P23" s="55"/>
      <c r="Q23" s="55"/>
      <c r="R23" s="55"/>
      <c r="S23" s="55"/>
      <c r="T23" s="55"/>
      <c r="U23" s="55"/>
      <c r="V23" s="55"/>
      <c r="W23" s="55"/>
      <c r="X23" s="55"/>
      <c r="Y23" s="55"/>
      <c r="Z23" s="55"/>
      <c r="AA23" s="55"/>
      <c r="AB23" s="55"/>
      <c r="AC23" s="55"/>
    </row>
    <row r="24" spans="1:29" s="11" customFormat="1" ht="13.5">
      <c r="A24" s="125" t="s">
        <v>55</v>
      </c>
      <c r="B24" s="244" t="str">
        <f>'Memorial de Cálculo'!A52</f>
        <v>43056</v>
      </c>
      <c r="C24" s="125" t="s">
        <v>5</v>
      </c>
      <c r="D24" s="119" t="str">
        <f>'Memorial de Cálculo'!C52</f>
        <v>Reaterro com areia, tudo incluído, em Vias Urbanas</v>
      </c>
      <c r="E24" s="125" t="s">
        <v>126</v>
      </c>
      <c r="F24" s="126">
        <f>'Memorial de Cálculo'!Q55</f>
        <v>572.12</v>
      </c>
      <c r="G24" s="136">
        <v>64.66</v>
      </c>
      <c r="H24" s="127">
        <f t="shared" si="2"/>
        <v>36993.279999999999</v>
      </c>
      <c r="I24" s="55"/>
      <c r="J24" s="55"/>
      <c r="K24" s="55"/>
      <c r="L24" s="55"/>
      <c r="M24" s="55"/>
      <c r="N24" s="55"/>
      <c r="O24" s="55"/>
      <c r="P24" s="55"/>
      <c r="Q24" s="55"/>
      <c r="R24" s="55"/>
      <c r="S24" s="55"/>
      <c r="T24" s="55"/>
      <c r="U24" s="55"/>
      <c r="V24" s="55"/>
      <c r="W24" s="55"/>
      <c r="X24" s="55"/>
      <c r="Y24" s="55"/>
      <c r="Z24" s="55"/>
      <c r="AA24" s="55"/>
      <c r="AB24" s="55"/>
      <c r="AC24" s="55"/>
    </row>
    <row r="25" spans="1:29" s="11" customFormat="1" ht="27">
      <c r="A25" s="125" t="s">
        <v>104</v>
      </c>
      <c r="B25" s="244">
        <f>'Memorial de Cálculo'!A57</f>
        <v>43059</v>
      </c>
      <c r="C25" s="125" t="s">
        <v>5</v>
      </c>
      <c r="D25" s="119" t="str">
        <f>'Memorial de Cálculo'!C57</f>
        <v>Reaterro de cavas c/ compactação mecânica (compactador manual), em Vias Urbanas</v>
      </c>
      <c r="E25" s="125" t="s">
        <v>126</v>
      </c>
      <c r="F25" s="126">
        <f>'Memorial de Cálculo'!Q60</f>
        <v>647.46</v>
      </c>
      <c r="G25" s="136">
        <v>35.47</v>
      </c>
      <c r="H25" s="127">
        <f t="shared" si="2"/>
        <v>22965.41</v>
      </c>
      <c r="I25" s="55"/>
      <c r="J25" s="55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5"/>
      <c r="Z25" s="55"/>
      <c r="AA25" s="55"/>
      <c r="AB25" s="55"/>
      <c r="AC25" s="55"/>
    </row>
    <row r="26" spans="1:29" s="11" customFormat="1" ht="40.5">
      <c r="A26" s="125" t="s">
        <v>105</v>
      </c>
      <c r="B26" s="247">
        <f>'Memorial de Cálculo'!A62</f>
        <v>60010</v>
      </c>
      <c r="C26" s="125" t="s">
        <v>5</v>
      </c>
      <c r="D26" s="119" t="str">
        <f>'Memorial de Cálculo'!C62</f>
        <v>Transporte Local de Materiais (TR-101-01) (Vias urbanas - Caminhão basculante) (DMT=DMT=1,038XP + 1,384XR + 1,730) (XP=2km; XR=0,6km)</v>
      </c>
      <c r="E26" s="125" t="s">
        <v>60</v>
      </c>
      <c r="F26" s="126">
        <f>'Memorial de Cálculo'!Q66</f>
        <v>1506.81</v>
      </c>
      <c r="G26" s="251">
        <f>ROUND(1.015*2+1.355*0.6+1.694,2)</f>
        <v>4.54</v>
      </c>
      <c r="H26" s="127">
        <f t="shared" si="2"/>
        <v>6840.92</v>
      </c>
      <c r="I26" s="55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  <c r="AB26" s="55"/>
      <c r="AC26" s="55"/>
    </row>
    <row r="27" spans="1:29" s="11" customFormat="1" ht="27">
      <c r="A27" s="125" t="s">
        <v>106</v>
      </c>
      <c r="B27" s="137" t="str">
        <f>'Memorial de Cálculo'!A68</f>
        <v>40420</v>
      </c>
      <c r="C27" s="125" t="s">
        <v>5</v>
      </c>
      <c r="D27" s="119" t="str">
        <f>'Memorial de Cálculo'!C68</f>
        <v xml:space="preserve">Corpo BSTC diâmetro 0,30 m C.S. PB inclusive escavação, reaterro e transporte do tubo </v>
      </c>
      <c r="E27" s="125" t="s">
        <v>7</v>
      </c>
      <c r="F27" s="126">
        <f>'Memorial de Cálculo'!Q77</f>
        <v>60</v>
      </c>
      <c r="G27" s="136">
        <v>103.28</v>
      </c>
      <c r="H27" s="127">
        <f t="shared" si="2"/>
        <v>6196.8</v>
      </c>
      <c r="I27" s="55"/>
      <c r="J27" s="55"/>
      <c r="K27" s="55"/>
      <c r="L27" s="55"/>
      <c r="M27" s="55"/>
      <c r="N27" s="55"/>
      <c r="O27" s="55"/>
      <c r="P27" s="55"/>
      <c r="Q27" s="55"/>
      <c r="R27" s="55"/>
      <c r="S27" s="55"/>
      <c r="T27" s="55"/>
      <c r="U27" s="55"/>
      <c r="V27" s="55"/>
      <c r="W27" s="55"/>
      <c r="X27" s="55"/>
      <c r="Y27" s="55"/>
      <c r="Z27" s="55"/>
      <c r="AA27" s="55"/>
      <c r="AB27" s="55"/>
      <c r="AC27" s="55"/>
    </row>
    <row r="28" spans="1:29" s="11" customFormat="1" ht="31.5" customHeight="1">
      <c r="A28" s="125" t="s">
        <v>107</v>
      </c>
      <c r="B28" s="247"/>
      <c r="C28" s="277" t="s">
        <v>196</v>
      </c>
      <c r="D28" s="275" t="str">
        <f>'Memorial de Cálculo'!C79</f>
        <v xml:space="preserve">Corpo BSTC (grota) diâmetro 1,20 m CA-1 PB exclusive escavação e reaterro, inclusive transporte do tubo
</v>
      </c>
      <c r="E28" s="248" t="s">
        <v>7</v>
      </c>
      <c r="F28" s="276">
        <f>'Memorial de Cálculo'!Q81</f>
        <v>292.48</v>
      </c>
      <c r="G28" s="250">
        <f>'COMP. 01'!I36</f>
        <v>517.37</v>
      </c>
      <c r="H28" s="250">
        <f t="shared" si="2"/>
        <v>151320.38</v>
      </c>
      <c r="I28" s="55"/>
      <c r="J28" s="55"/>
      <c r="K28" s="55"/>
      <c r="L28" s="55"/>
      <c r="M28" s="55"/>
      <c r="N28" s="55"/>
      <c r="O28" s="55"/>
      <c r="P28" s="55"/>
      <c r="Q28" s="55"/>
      <c r="R28" s="55"/>
      <c r="S28" s="55"/>
      <c r="T28" s="55"/>
      <c r="U28" s="55"/>
      <c r="V28" s="55"/>
      <c r="W28" s="55"/>
      <c r="X28" s="55"/>
      <c r="Y28" s="55"/>
      <c r="Z28" s="55"/>
      <c r="AA28" s="55"/>
      <c r="AB28" s="55"/>
      <c r="AC28" s="55"/>
    </row>
    <row r="29" spans="1:29" s="4" customFormat="1" ht="27">
      <c r="A29" s="125" t="s">
        <v>108</v>
      </c>
      <c r="B29" s="248">
        <v>41171</v>
      </c>
      <c r="C29" s="125" t="s">
        <v>5</v>
      </c>
      <c r="D29" s="243" t="str">
        <f>'Memorial de Cálculo'!C83</f>
        <v>Poço de visita em bloco pré-moldado para d=1,20m (1,50x1,50m), em Vias Urbanas</v>
      </c>
      <c r="E29" s="248" t="s">
        <v>11</v>
      </c>
      <c r="F29" s="276">
        <f>'Memorial de Cálculo'!Q85</f>
        <v>7</v>
      </c>
      <c r="G29" s="250">
        <v>3848.76</v>
      </c>
      <c r="H29" s="250">
        <f t="shared" si="2"/>
        <v>26941.32</v>
      </c>
      <c r="I29" s="63"/>
      <c r="J29" s="63"/>
      <c r="K29" s="63"/>
      <c r="L29" s="63"/>
      <c r="M29" s="63"/>
      <c r="N29" s="63"/>
      <c r="O29" s="63"/>
      <c r="P29" s="63"/>
      <c r="Q29" s="63"/>
      <c r="R29" s="63"/>
      <c r="S29" s="63"/>
      <c r="T29" s="63"/>
      <c r="U29" s="63"/>
      <c r="V29" s="63"/>
      <c r="W29" s="63"/>
      <c r="X29" s="63"/>
      <c r="Y29" s="63"/>
      <c r="Z29" s="63"/>
      <c r="AA29" s="63"/>
      <c r="AB29" s="63"/>
      <c r="AC29" s="63"/>
    </row>
    <row r="30" spans="1:29" s="4" customFormat="1" ht="27">
      <c r="A30" s="125" t="s">
        <v>125</v>
      </c>
      <c r="B30" s="244">
        <f>'Memorial de Cálculo'!A87</f>
        <v>41241</v>
      </c>
      <c r="C30" s="125" t="s">
        <v>5</v>
      </c>
      <c r="D30" s="243" t="str">
        <f>'Memorial de Cálculo'!C87</f>
        <v>Caixa ralo em blocos pré-moldados e grelha articulada em FFA em Vias Urbanas</v>
      </c>
      <c r="E30" s="125" t="s">
        <v>11</v>
      </c>
      <c r="F30" s="126">
        <f>'Memorial de Cálculo'!Q96</f>
        <v>20</v>
      </c>
      <c r="G30" s="127">
        <v>1181.6600000000001</v>
      </c>
      <c r="H30" s="127">
        <f t="shared" si="2"/>
        <v>23633.200000000001</v>
      </c>
      <c r="I30" s="63"/>
      <c r="J30" s="63"/>
      <c r="K30" s="63"/>
      <c r="L30" s="63"/>
      <c r="M30" s="63"/>
      <c r="N30" s="63"/>
      <c r="O30" s="63"/>
      <c r="P30" s="63"/>
      <c r="Q30" s="63"/>
      <c r="R30" s="63"/>
      <c r="S30" s="63"/>
      <c r="T30" s="63"/>
      <c r="U30" s="63"/>
      <c r="V30" s="63"/>
      <c r="W30" s="63"/>
      <c r="X30" s="63"/>
      <c r="Y30" s="63"/>
      <c r="Z30" s="63"/>
      <c r="AA30" s="63"/>
      <c r="AB30" s="63"/>
      <c r="AC30" s="63"/>
    </row>
    <row r="31" spans="1:29" s="11" customFormat="1" ht="13.5">
      <c r="A31" s="125"/>
      <c r="B31" s="121"/>
      <c r="C31" s="121"/>
      <c r="D31" s="122" t="s">
        <v>56</v>
      </c>
      <c r="E31" s="121"/>
      <c r="F31" s="123"/>
      <c r="G31" s="124"/>
      <c r="H31" s="128">
        <f>SUM(H22:H30)</f>
        <v>291371.52000000002</v>
      </c>
      <c r="I31" s="55"/>
      <c r="J31" s="55"/>
      <c r="K31" s="55"/>
      <c r="L31" s="55"/>
      <c r="M31" s="55"/>
      <c r="N31" s="55"/>
      <c r="O31" s="55"/>
      <c r="P31" s="55"/>
      <c r="Q31" s="55"/>
      <c r="R31" s="55"/>
      <c r="S31" s="55"/>
      <c r="T31" s="55"/>
      <c r="U31" s="55"/>
      <c r="V31" s="55"/>
      <c r="W31" s="55"/>
      <c r="X31" s="55"/>
      <c r="Y31" s="55"/>
      <c r="Z31" s="55"/>
      <c r="AA31" s="55"/>
      <c r="AB31" s="55"/>
      <c r="AC31" s="55"/>
    </row>
    <row r="32" spans="1:29" s="4" customFormat="1" ht="13.5">
      <c r="A32" s="125"/>
      <c r="B32" s="125"/>
      <c r="C32" s="125"/>
      <c r="D32" s="119"/>
      <c r="E32" s="125"/>
      <c r="F32" s="129"/>
      <c r="G32" s="124"/>
      <c r="H32" s="138"/>
      <c r="I32" s="63"/>
      <c r="J32" s="63"/>
      <c r="K32" s="63"/>
      <c r="L32" s="63"/>
      <c r="M32" s="63"/>
      <c r="N32" s="63"/>
      <c r="O32" s="63"/>
      <c r="P32" s="63"/>
      <c r="Q32" s="63"/>
      <c r="R32" s="63"/>
      <c r="S32" s="63"/>
      <c r="T32" s="63"/>
      <c r="U32" s="63"/>
      <c r="V32" s="63"/>
      <c r="W32" s="63"/>
      <c r="X32" s="63"/>
      <c r="Y32" s="63"/>
      <c r="Z32" s="63"/>
      <c r="AA32" s="63"/>
      <c r="AB32" s="63"/>
      <c r="AC32" s="63"/>
    </row>
    <row r="33" spans="1:29" s="11" customFormat="1" ht="13.5">
      <c r="A33" s="130" t="s">
        <v>28</v>
      </c>
      <c r="B33" s="131"/>
      <c r="C33" s="131"/>
      <c r="D33" s="132" t="s">
        <v>12</v>
      </c>
      <c r="E33" s="131"/>
      <c r="F33" s="133"/>
      <c r="G33" s="134"/>
      <c r="H33" s="135"/>
      <c r="I33" s="55"/>
      <c r="J33" s="55"/>
      <c r="K33" s="55"/>
      <c r="L33" s="55"/>
      <c r="M33" s="55"/>
      <c r="N33" s="55"/>
      <c r="O33" s="55"/>
      <c r="P33" s="55"/>
      <c r="Q33" s="55"/>
      <c r="R33" s="55"/>
      <c r="S33" s="55"/>
      <c r="T33" s="55"/>
      <c r="U33" s="55"/>
      <c r="V33" s="55"/>
      <c r="W33" s="55"/>
      <c r="X33" s="55"/>
      <c r="Y33" s="55"/>
      <c r="Z33" s="55"/>
      <c r="AA33" s="55"/>
      <c r="AB33" s="55"/>
      <c r="AC33" s="55"/>
    </row>
    <row r="34" spans="1:29" s="11" customFormat="1" ht="27">
      <c r="A34" s="125" t="s">
        <v>57</v>
      </c>
      <c r="B34" s="244">
        <f>'Memorial de Cálculo'!A99</f>
        <v>42478</v>
      </c>
      <c r="C34" s="125" t="s">
        <v>5</v>
      </c>
      <c r="D34" s="119" t="str">
        <f>'Memorial de Cálculo'!C99</f>
        <v>Regularização e compactação do sub-leito (100% P.N.) H=0,15m em Vias Urbanas</v>
      </c>
      <c r="E34" s="125" t="s">
        <v>13</v>
      </c>
      <c r="F34" s="126">
        <f>'Memorial de Cálculo'!Q102</f>
        <v>2442</v>
      </c>
      <c r="G34" s="136">
        <v>2.88</v>
      </c>
      <c r="H34" s="127">
        <f t="shared" ref="H34:H36" si="3">ROUND(F34*G34,2)</f>
        <v>7032.96</v>
      </c>
      <c r="I34" s="55"/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55"/>
      <c r="U34" s="55"/>
      <c r="V34" s="55"/>
      <c r="W34" s="55"/>
      <c r="X34" s="55"/>
      <c r="Y34" s="55"/>
      <c r="Z34" s="55"/>
      <c r="AA34" s="55"/>
      <c r="AB34" s="55"/>
      <c r="AC34" s="55"/>
    </row>
    <row r="35" spans="1:29" s="11" customFormat="1" ht="54">
      <c r="A35" s="125" t="s">
        <v>109</v>
      </c>
      <c r="B35" s="244" t="s">
        <v>142</v>
      </c>
      <c r="C35" s="125" t="s">
        <v>69</v>
      </c>
      <c r="D35" s="119" t="str">
        <f>'Memorial de Cálculo'!C104</f>
        <v>Blocos pré-moldados de concreto tipo pavi-s ou equivalente, espessura de 8 cm e resistência a compressão mínima de 35MPa, assentados sobre colchão de pó de pedra na espessura de 10 cm</v>
      </c>
      <c r="E35" s="125" t="s">
        <v>13</v>
      </c>
      <c r="F35" s="126">
        <f>'Memorial de Cálculo'!Q107</f>
        <v>2442</v>
      </c>
      <c r="G35" s="139">
        <v>63.49</v>
      </c>
      <c r="H35" s="127">
        <f t="shared" si="3"/>
        <v>155042.57999999999</v>
      </c>
      <c r="I35" s="55"/>
      <c r="J35" s="55"/>
      <c r="K35" s="55"/>
      <c r="L35" s="55"/>
      <c r="M35" s="55"/>
      <c r="N35" s="55"/>
      <c r="O35" s="55"/>
      <c r="P35" s="55"/>
      <c r="Q35" s="55"/>
      <c r="R35" s="55"/>
      <c r="S35" s="55"/>
      <c r="T35" s="55"/>
      <c r="U35" s="55"/>
      <c r="V35" s="55"/>
      <c r="W35" s="55"/>
      <c r="X35" s="55"/>
      <c r="Y35" s="55"/>
      <c r="Z35" s="55"/>
      <c r="AA35" s="55"/>
      <c r="AB35" s="55"/>
      <c r="AC35" s="55"/>
    </row>
    <row r="36" spans="1:29" s="4" customFormat="1" ht="40.5">
      <c r="A36" s="125" t="s">
        <v>110</v>
      </c>
      <c r="B36" s="244" t="str">
        <f>'Memorial de Cálculo'!A109</f>
        <v>200202</v>
      </c>
      <c r="C36" s="125" t="s">
        <v>69</v>
      </c>
      <c r="D36" s="119" t="str">
        <f>'Memorial de Cálculo'!C109</f>
        <v>Meio-fio de concreto pré-moldado com dimensões de 15x12x30x100 cm , rejuntados com argamassa de cimento e areia no traço 1:3</v>
      </c>
      <c r="E36" s="125" t="s">
        <v>7</v>
      </c>
      <c r="F36" s="126">
        <f>'Memorial de Cálculo'!Q113</f>
        <v>776</v>
      </c>
      <c r="G36" s="139">
        <v>41.78</v>
      </c>
      <c r="H36" s="127">
        <f t="shared" si="3"/>
        <v>32421.279999999999</v>
      </c>
      <c r="I36" s="63"/>
      <c r="J36" s="63"/>
      <c r="K36" s="63"/>
      <c r="L36" s="63"/>
      <c r="M36" s="63"/>
      <c r="N36" s="63"/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63"/>
      <c r="AA36" s="63"/>
      <c r="AB36" s="63"/>
      <c r="AC36" s="63"/>
    </row>
    <row r="37" spans="1:29" s="11" customFormat="1" ht="13.5">
      <c r="A37" s="121"/>
      <c r="B37" s="121"/>
      <c r="C37" s="121"/>
      <c r="D37" s="122" t="s">
        <v>58</v>
      </c>
      <c r="E37" s="121"/>
      <c r="F37" s="123"/>
      <c r="G37" s="124"/>
      <c r="H37" s="128">
        <f>SUM(H34:H36)</f>
        <v>194496.81999999998</v>
      </c>
      <c r="I37" s="55"/>
      <c r="J37" s="55"/>
      <c r="K37" s="55"/>
      <c r="L37" s="55"/>
      <c r="M37" s="55"/>
      <c r="N37" s="55"/>
      <c r="O37" s="55"/>
      <c r="P37" s="55"/>
      <c r="Q37" s="55"/>
      <c r="R37" s="55"/>
      <c r="S37" s="55"/>
      <c r="T37" s="55"/>
      <c r="U37" s="55"/>
      <c r="V37" s="55"/>
      <c r="W37" s="55"/>
      <c r="X37" s="55"/>
      <c r="Y37" s="55"/>
      <c r="Z37" s="55"/>
      <c r="AA37" s="55"/>
      <c r="AB37" s="55"/>
      <c r="AC37" s="55"/>
    </row>
    <row r="38" spans="1:29" s="11" customFormat="1" ht="13.5">
      <c r="A38" s="121"/>
      <c r="B38" s="121"/>
      <c r="C38" s="121"/>
      <c r="D38" s="122"/>
      <c r="E38" s="121"/>
      <c r="F38" s="123"/>
      <c r="G38" s="124"/>
      <c r="H38" s="128"/>
      <c r="I38" s="55"/>
      <c r="J38" s="55"/>
      <c r="K38" s="55"/>
      <c r="L38" s="55"/>
      <c r="M38" s="55"/>
      <c r="N38" s="55"/>
      <c r="O38" s="55"/>
      <c r="P38" s="55"/>
      <c r="Q38" s="55"/>
      <c r="R38" s="55"/>
      <c r="S38" s="55"/>
      <c r="T38" s="55"/>
      <c r="U38" s="55"/>
      <c r="V38" s="55"/>
      <c r="W38" s="55"/>
      <c r="X38" s="55"/>
      <c r="Y38" s="55"/>
      <c r="Z38" s="55"/>
      <c r="AA38" s="55"/>
      <c r="AB38" s="55"/>
      <c r="AC38" s="55"/>
    </row>
    <row r="39" spans="1:29" s="11" customFormat="1" ht="13.5">
      <c r="A39" s="130" t="s">
        <v>205</v>
      </c>
      <c r="B39" s="197"/>
      <c r="C39" s="197"/>
      <c r="D39" s="132" t="str">
        <f>'Memorial de Cálculo'!C115</f>
        <v>SERVIÇOS COMPLEMENTARES</v>
      </c>
      <c r="E39" s="197"/>
      <c r="F39" s="133"/>
      <c r="G39" s="134"/>
      <c r="H39" s="135"/>
      <c r="I39" s="55"/>
      <c r="J39" s="55"/>
      <c r="K39" s="55"/>
      <c r="L39" s="55"/>
      <c r="M39" s="55"/>
      <c r="N39" s="55"/>
      <c r="O39" s="55"/>
      <c r="P39" s="55"/>
      <c r="Q39" s="55"/>
      <c r="R39" s="55"/>
      <c r="S39" s="55"/>
      <c r="T39" s="55"/>
      <c r="U39" s="55"/>
      <c r="V39" s="55"/>
      <c r="W39" s="55"/>
      <c r="X39" s="55"/>
      <c r="Y39" s="55"/>
      <c r="Z39" s="55"/>
      <c r="AA39" s="55"/>
      <c r="AB39" s="55"/>
      <c r="AC39" s="55"/>
    </row>
    <row r="40" spans="1:29" s="11" customFormat="1" ht="27">
      <c r="A40" s="125" t="s">
        <v>206</v>
      </c>
      <c r="B40" s="244" t="s">
        <v>237</v>
      </c>
      <c r="C40" s="125" t="s">
        <v>5</v>
      </c>
      <c r="D40" s="119" t="str">
        <f>'Memorial de Cálculo'!C116</f>
        <v>Reaterro de cavas c/ compactação mecânica (compactador manual), em Vias Urbanas</v>
      </c>
      <c r="E40" s="125" t="s">
        <v>126</v>
      </c>
      <c r="F40" s="126">
        <f>'Memorial de Cálculo'!Q118</f>
        <v>61.42</v>
      </c>
      <c r="G40" s="136">
        <v>35.47</v>
      </c>
      <c r="H40" s="127">
        <f t="shared" ref="H40:H47" si="4">ROUND(F40*G40,2)</f>
        <v>2178.5700000000002</v>
      </c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/>
      <c r="AB40" s="55"/>
      <c r="AC40" s="55"/>
    </row>
    <row r="41" spans="1:29" s="11" customFormat="1" ht="40.5">
      <c r="A41" s="125" t="s">
        <v>207</v>
      </c>
      <c r="B41" s="244" t="s">
        <v>127</v>
      </c>
      <c r="C41" s="125" t="s">
        <v>5</v>
      </c>
      <c r="D41" s="119" t="str">
        <f>'Memorial de Cálculo'!C120</f>
        <v>Transporte Local de Materiais (TR-101-01) (Vias urbanas - Caminhão basculante) (DMT=0,989XP+1,319XR+1,648) (XP=2km; XR=0,6km)</v>
      </c>
      <c r="E41" s="125" t="s">
        <v>204</v>
      </c>
      <c r="F41" s="126">
        <f>'Memorial de Cálculo'!Q122</f>
        <v>98.27</v>
      </c>
      <c r="G41" s="139">
        <v>4.6399999999999997</v>
      </c>
      <c r="H41" s="127">
        <f t="shared" si="4"/>
        <v>455.97</v>
      </c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55"/>
      <c r="U41" s="55"/>
      <c r="V41" s="55"/>
      <c r="W41" s="55"/>
      <c r="X41" s="55"/>
      <c r="Y41" s="55"/>
      <c r="Z41" s="55"/>
      <c r="AA41" s="55"/>
      <c r="AB41" s="55"/>
      <c r="AC41" s="55"/>
    </row>
    <row r="42" spans="1:29" s="11" customFormat="1" ht="13.5">
      <c r="A42" s="125" t="s">
        <v>208</v>
      </c>
      <c r="B42" s="244" t="s">
        <v>238</v>
      </c>
      <c r="C42" s="125" t="s">
        <v>5</v>
      </c>
      <c r="D42" s="119" t="str">
        <f>'Memorial de Cálculo'!C124</f>
        <v>Demolição manual de concreto simples ou ciclópico</v>
      </c>
      <c r="E42" s="125" t="s">
        <v>126</v>
      </c>
      <c r="F42" s="126">
        <f>'Memorial de Cálculo'!Q126</f>
        <v>1.37</v>
      </c>
      <c r="G42" s="139">
        <v>201.85</v>
      </c>
      <c r="H42" s="127">
        <f t="shared" si="4"/>
        <v>276.52999999999997</v>
      </c>
      <c r="I42" s="55"/>
      <c r="J42" s="55"/>
      <c r="K42" s="55"/>
      <c r="L42" s="55"/>
      <c r="M42" s="55"/>
      <c r="N42" s="55"/>
      <c r="O42" s="55"/>
      <c r="P42" s="55"/>
      <c r="Q42" s="55"/>
      <c r="R42" s="55"/>
      <c r="S42" s="55"/>
      <c r="T42" s="55"/>
      <c r="U42" s="55"/>
      <c r="V42" s="55"/>
      <c r="W42" s="55"/>
      <c r="X42" s="55"/>
      <c r="Y42" s="55"/>
      <c r="Z42" s="55"/>
      <c r="AA42" s="55"/>
      <c r="AB42" s="55"/>
      <c r="AC42" s="55"/>
    </row>
    <row r="43" spans="1:29" s="11" customFormat="1" ht="40.5">
      <c r="A43" s="125" t="s">
        <v>209</v>
      </c>
      <c r="B43" s="244" t="s">
        <v>127</v>
      </c>
      <c r="C43" s="125" t="s">
        <v>5</v>
      </c>
      <c r="D43" s="119" t="str">
        <f>'Memorial de Cálculo'!C128</f>
        <v>Transporte Local de Materiais (TR-101-01) (Vias urbanas - Caminhão basculante) (DMT=0,989XP+1,319XR+1,648) (XP=0km; XR=5km)</v>
      </c>
      <c r="E43" s="125" t="s">
        <v>204</v>
      </c>
      <c r="F43" s="126">
        <f>'Memorial de Cálculo'!Q130</f>
        <v>3.29</v>
      </c>
      <c r="G43" s="139">
        <v>8.65</v>
      </c>
      <c r="H43" s="127">
        <f t="shared" si="4"/>
        <v>28.46</v>
      </c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  <c r="T43" s="55"/>
      <c r="U43" s="55"/>
      <c r="V43" s="55"/>
      <c r="W43" s="55"/>
      <c r="X43" s="55"/>
      <c r="Y43" s="55"/>
      <c r="Z43" s="55"/>
      <c r="AA43" s="55"/>
      <c r="AB43" s="55"/>
      <c r="AC43" s="55"/>
    </row>
    <row r="44" spans="1:29" s="11" customFormat="1" ht="27">
      <c r="A44" s="125" t="s">
        <v>211</v>
      </c>
      <c r="B44" s="244" t="s">
        <v>239</v>
      </c>
      <c r="C44" s="125" t="s">
        <v>5</v>
      </c>
      <c r="D44" s="320" t="str">
        <f>'Memorial de Cálculo'!C132</f>
        <v>Passeio em concreto, largura 2,00m, acabamento em ladrilho hidráulico podotátil (L-&gt;0,40m)</v>
      </c>
      <c r="E44" s="125" t="s">
        <v>9</v>
      </c>
      <c r="F44" s="126">
        <f>'Memorial de Cálculo'!Q178</f>
        <v>767.75599999999974</v>
      </c>
      <c r="G44" s="139">
        <v>70.680000000000007</v>
      </c>
      <c r="H44" s="127">
        <f t="shared" si="4"/>
        <v>54264.99</v>
      </c>
      <c r="I44" s="55">
        <f>SUM(H44:H47)</f>
        <v>61945.51</v>
      </c>
      <c r="J44" s="55"/>
      <c r="K44" s="55"/>
      <c r="L44" s="55"/>
      <c r="M44" s="55"/>
      <c r="N44" s="55"/>
      <c r="O44" s="55"/>
      <c r="P44" s="55"/>
      <c r="Q44" s="55"/>
      <c r="R44" s="55"/>
      <c r="S44" s="55"/>
      <c r="T44" s="55"/>
      <c r="U44" s="55"/>
      <c r="V44" s="55"/>
      <c r="W44" s="55"/>
      <c r="X44" s="55"/>
      <c r="Y44" s="55"/>
      <c r="Z44" s="55"/>
      <c r="AA44" s="55"/>
      <c r="AB44" s="55"/>
      <c r="AC44" s="55"/>
    </row>
    <row r="45" spans="1:29" s="11" customFormat="1" ht="13.5">
      <c r="A45" s="125" t="s">
        <v>240</v>
      </c>
      <c r="B45" s="244" t="s">
        <v>247</v>
      </c>
      <c r="C45" s="125" t="s">
        <v>5</v>
      </c>
      <c r="D45" s="320" t="str">
        <f>'Memorial de Cálculo'!C180</f>
        <v>Sinalização vertical com chapa em esmalte sintético</v>
      </c>
      <c r="E45" s="125" t="s">
        <v>9</v>
      </c>
      <c r="F45" s="126">
        <f>'Memorial de Cálculo'!Q195</f>
        <v>4.1999999999999993</v>
      </c>
      <c r="G45" s="139">
        <v>346.78</v>
      </c>
      <c r="H45" s="127">
        <f t="shared" si="4"/>
        <v>1456.48</v>
      </c>
      <c r="I45" s="55"/>
      <c r="J45" s="55"/>
      <c r="K45" s="55"/>
      <c r="L45" s="55"/>
      <c r="M45" s="55"/>
      <c r="N45" s="55"/>
      <c r="O45" s="55"/>
      <c r="P45" s="55"/>
      <c r="Q45" s="55"/>
      <c r="R45" s="55"/>
      <c r="S45" s="55"/>
      <c r="T45" s="55"/>
      <c r="U45" s="55"/>
      <c r="V45" s="55"/>
      <c r="W45" s="55"/>
      <c r="X45" s="55"/>
      <c r="Y45" s="55"/>
      <c r="Z45" s="55"/>
      <c r="AA45" s="55"/>
      <c r="AB45" s="55"/>
      <c r="AC45" s="55"/>
    </row>
    <row r="46" spans="1:29" s="11" customFormat="1" ht="27">
      <c r="A46" s="125" t="s">
        <v>241</v>
      </c>
      <c r="B46" s="244" t="s">
        <v>248</v>
      </c>
      <c r="C46" s="125" t="s">
        <v>5</v>
      </c>
      <c r="D46" s="320" t="str">
        <f>'Memorial de Cálculo'!C197</f>
        <v>Pintura de setas e zebrados em material termoplástico - 5 anos ( por extrusão)</v>
      </c>
      <c r="E46" s="125" t="s">
        <v>9</v>
      </c>
      <c r="F46" s="126">
        <f>'Memorial de Cálculo'!Q199</f>
        <v>64.8</v>
      </c>
      <c r="G46" s="139">
        <v>69.59</v>
      </c>
      <c r="H46" s="127">
        <f t="shared" si="4"/>
        <v>4509.43</v>
      </c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55"/>
      <c r="U46" s="55"/>
      <c r="V46" s="55"/>
      <c r="W46" s="55"/>
      <c r="X46" s="55"/>
      <c r="Y46" s="55"/>
      <c r="Z46" s="55"/>
      <c r="AA46" s="55"/>
      <c r="AB46" s="55"/>
      <c r="AC46" s="55"/>
    </row>
    <row r="47" spans="1:29" s="11" customFormat="1" ht="13.5">
      <c r="A47" s="125" t="s">
        <v>242</v>
      </c>
      <c r="B47" s="244" t="s">
        <v>244</v>
      </c>
      <c r="C47" s="125" t="s">
        <v>5</v>
      </c>
      <c r="D47" s="320" t="str">
        <f>'Memorial de Cálculo'!C201</f>
        <v>Pintura acrílica sobre capa asfáltica</v>
      </c>
      <c r="E47" s="125" t="s">
        <v>9</v>
      </c>
      <c r="F47" s="126">
        <f>'Memorial de Cálculo'!Q203</f>
        <v>194.4</v>
      </c>
      <c r="G47" s="139">
        <v>8.82</v>
      </c>
      <c r="H47" s="127">
        <f t="shared" si="4"/>
        <v>1714.61</v>
      </c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55"/>
      <c r="U47" s="55"/>
      <c r="V47" s="55"/>
      <c r="W47" s="55"/>
      <c r="X47" s="55"/>
      <c r="Y47" s="55"/>
      <c r="Z47" s="55"/>
      <c r="AA47" s="55"/>
      <c r="AB47" s="55"/>
      <c r="AC47" s="55"/>
    </row>
    <row r="48" spans="1:29" s="11" customFormat="1" ht="13.5">
      <c r="A48" s="125"/>
      <c r="B48" s="244"/>
      <c r="C48" s="125"/>
      <c r="D48" s="119"/>
      <c r="E48" s="125"/>
      <c r="F48" s="126"/>
      <c r="G48" s="139"/>
      <c r="H48" s="127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5"/>
      <c r="AC48" s="55"/>
    </row>
    <row r="49" spans="1:29" s="11" customFormat="1" ht="13.5">
      <c r="A49" s="121"/>
      <c r="B49" s="121"/>
      <c r="C49" s="121"/>
      <c r="D49" s="122" t="s">
        <v>236</v>
      </c>
      <c r="E49" s="121"/>
      <c r="F49" s="123"/>
      <c r="G49" s="124"/>
      <c r="H49" s="128">
        <f>SUM(H40:H47)</f>
        <v>64885.04</v>
      </c>
      <c r="I49" s="55"/>
      <c r="J49" s="55"/>
      <c r="K49" s="55"/>
      <c r="L49" s="55"/>
      <c r="M49" s="55"/>
      <c r="N49" s="55"/>
      <c r="O49" s="55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5"/>
      <c r="AC49" s="55"/>
    </row>
    <row r="50" spans="1:29" s="11" customFormat="1" ht="13.5">
      <c r="A50" s="311"/>
      <c r="B50" s="312"/>
      <c r="C50" s="312"/>
      <c r="D50" s="313"/>
      <c r="E50" s="312"/>
      <c r="F50" s="314"/>
      <c r="G50" s="315"/>
      <c r="H50" s="128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5"/>
      <c r="AC50" s="55"/>
    </row>
    <row r="51" spans="1:29" s="11" customFormat="1" ht="14.25">
      <c r="A51" s="323" t="s">
        <v>14</v>
      </c>
      <c r="B51" s="324"/>
      <c r="C51" s="324"/>
      <c r="D51" s="324"/>
      <c r="E51" s="324"/>
      <c r="F51" s="324"/>
      <c r="G51" s="325"/>
      <c r="H51" s="149">
        <f>SUM(H8:H49)/2</f>
        <v>578396.19999999995</v>
      </c>
      <c r="I51" s="55"/>
      <c r="J51" s="55"/>
      <c r="K51" s="55"/>
      <c r="L51" s="55"/>
      <c r="M51" s="55"/>
      <c r="N51" s="55"/>
      <c r="O51" s="55"/>
      <c r="P51" s="55"/>
      <c r="Q51" s="55"/>
      <c r="R51" s="55"/>
      <c r="S51" s="55"/>
      <c r="T51" s="55"/>
      <c r="U51" s="55"/>
      <c r="V51" s="55"/>
      <c r="W51" s="55"/>
      <c r="X51" s="55"/>
      <c r="Y51" s="55"/>
      <c r="Z51" s="55"/>
      <c r="AA51" s="55"/>
      <c r="AB51" s="55"/>
      <c r="AC51" s="55"/>
    </row>
    <row r="52" spans="1:29" ht="23.25" customHeight="1">
      <c r="A52" s="116"/>
      <c r="B52" s="116"/>
      <c r="C52" s="116"/>
      <c r="D52" s="117"/>
      <c r="E52" s="116"/>
      <c r="F52" s="116"/>
      <c r="G52" s="118"/>
      <c r="H52" s="118"/>
    </row>
    <row r="53" spans="1:29">
      <c r="A53" s="116"/>
      <c r="B53" s="116"/>
      <c r="C53" s="116"/>
      <c r="D53" s="246" t="s">
        <v>62</v>
      </c>
      <c r="E53" s="116"/>
      <c r="F53" s="116"/>
      <c r="G53" s="118"/>
      <c r="H53" s="118"/>
    </row>
    <row r="54" spans="1:29" ht="13.5">
      <c r="A54" s="116"/>
      <c r="B54" s="116"/>
      <c r="C54" s="116"/>
      <c r="D54" s="174" t="s">
        <v>111</v>
      </c>
      <c r="E54" s="116"/>
      <c r="F54" s="116"/>
      <c r="G54" s="118"/>
      <c r="H54" s="118"/>
    </row>
  </sheetData>
  <mergeCells count="10">
    <mergeCell ref="A51:G51"/>
    <mergeCell ref="A1:D1"/>
    <mergeCell ref="A2:D2"/>
    <mergeCell ref="A5:A6"/>
    <mergeCell ref="B5:B6"/>
    <mergeCell ref="C5:C6"/>
    <mergeCell ref="D5:D6"/>
    <mergeCell ref="E5:E6"/>
    <mergeCell ref="F5:F6"/>
    <mergeCell ref="G5:H5"/>
  </mergeCells>
  <printOptions horizontalCentered="1" gridLines="1"/>
  <pageMargins left="0.39370078740157483" right="0.39370078740157483" top="1.7716535433070868" bottom="0.59055118110236227" header="0" footer="0"/>
  <pageSetup paperSize="9" scale="83" orientation="landscape" r:id="rId1"/>
  <headerFooter alignWithMargins="0">
    <oddHeader>&amp;C&amp;G</oddHeader>
  </headerFooter>
  <rowBreaks count="1" manualBreakCount="1">
    <brk id="23" max="7" man="1"/>
  </rowBreaks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X25"/>
  <sheetViews>
    <sheetView view="pageBreakPreview" zoomScale="120" zoomScaleNormal="85" zoomScaleSheetLayoutView="120" workbookViewId="0">
      <selection activeCell="M18" sqref="M18"/>
    </sheetView>
  </sheetViews>
  <sheetFormatPr defaultColWidth="10.7109375" defaultRowHeight="15" customHeight="1"/>
  <cols>
    <col min="1" max="1" width="6.42578125" customWidth="1"/>
    <col min="2" max="2" width="26.28515625" customWidth="1"/>
    <col min="3" max="3" width="20.7109375" customWidth="1"/>
    <col min="4" max="8" width="15.7109375" customWidth="1"/>
    <col min="9" max="24" width="10.7109375" style="55"/>
    <col min="25" max="16384" width="10.7109375" style="14"/>
  </cols>
  <sheetData>
    <row r="1" spans="1:24" ht="15" customHeight="1">
      <c r="A1" s="342" t="s">
        <v>68</v>
      </c>
      <c r="B1" s="343"/>
      <c r="C1" s="343"/>
      <c r="D1" s="343"/>
      <c r="E1" s="343"/>
      <c r="F1" s="343"/>
      <c r="G1" s="343"/>
      <c r="H1" s="55"/>
    </row>
    <row r="2" spans="1:24" ht="15" customHeight="1">
      <c r="A2" s="328" t="s">
        <v>253</v>
      </c>
      <c r="B2" s="329"/>
      <c r="C2" s="329"/>
      <c r="D2" s="329"/>
      <c r="E2" s="87"/>
      <c r="F2" s="88"/>
      <c r="G2" s="88"/>
      <c r="H2" s="88"/>
    </row>
    <row r="3" spans="1:24" ht="15" customHeight="1">
      <c r="A3" s="344" t="s">
        <v>46</v>
      </c>
      <c r="B3" s="345"/>
      <c r="C3" s="345"/>
      <c r="D3" s="345"/>
      <c r="E3" s="89"/>
      <c r="F3" s="90"/>
      <c r="G3" s="101"/>
      <c r="H3" s="172"/>
    </row>
    <row r="4" spans="1:24" ht="17.100000000000001" customHeight="1">
      <c r="A4" s="346" t="s">
        <v>1</v>
      </c>
      <c r="B4" s="346" t="s">
        <v>18</v>
      </c>
      <c r="C4" s="346"/>
      <c r="D4" s="348" t="s">
        <v>32</v>
      </c>
      <c r="E4" s="350" t="s">
        <v>19</v>
      </c>
      <c r="F4" s="351"/>
      <c r="G4" s="351"/>
      <c r="H4" s="351"/>
    </row>
    <row r="5" spans="1:24" s="8" customFormat="1" ht="17.100000000000001" customHeight="1">
      <c r="A5" s="347"/>
      <c r="B5" s="347"/>
      <c r="C5" s="347"/>
      <c r="D5" s="349"/>
      <c r="E5" s="92">
        <v>1</v>
      </c>
      <c r="F5" s="92">
        <v>2</v>
      </c>
      <c r="G5" s="92">
        <v>3</v>
      </c>
      <c r="H5" s="92">
        <v>4</v>
      </c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  <c r="U5" s="61"/>
      <c r="V5" s="61"/>
      <c r="W5" s="61"/>
      <c r="X5" s="61"/>
    </row>
    <row r="6" spans="1:24" ht="17.100000000000001" customHeight="1">
      <c r="A6" s="340" t="s">
        <v>31</v>
      </c>
      <c r="B6" s="336" t="str">
        <f>'Planilha Orçamentária'!D7</f>
        <v>SERVIÇOS PRELIMINARES</v>
      </c>
      <c r="C6" s="93" t="s">
        <v>20</v>
      </c>
      <c r="D6" s="341">
        <f>'Planilha Orçamentária'!H13</f>
        <v>22860.57</v>
      </c>
      <c r="E6" s="94">
        <v>1</v>
      </c>
      <c r="F6" s="94"/>
      <c r="G6" s="94"/>
      <c r="H6" s="94"/>
    </row>
    <row r="7" spans="1:24" ht="17.100000000000001" customHeight="1">
      <c r="A7" s="340"/>
      <c r="B7" s="337"/>
      <c r="C7" s="95" t="s">
        <v>21</v>
      </c>
      <c r="D7" s="341"/>
      <c r="E7" s="96">
        <f>D6*E6</f>
        <v>22860.57</v>
      </c>
      <c r="F7" s="96"/>
      <c r="G7" s="96"/>
      <c r="H7" s="96"/>
    </row>
    <row r="8" spans="1:24" ht="17.100000000000001" customHeight="1">
      <c r="A8" s="340" t="s">
        <v>30</v>
      </c>
      <c r="B8" s="336" t="str">
        <f>'Planilha Orçamentária'!D15</f>
        <v>TERRAPLENAGEM</v>
      </c>
      <c r="C8" s="93" t="s">
        <v>20</v>
      </c>
      <c r="D8" s="341">
        <f>'Planilha Orçamentária'!H19</f>
        <v>4782.25</v>
      </c>
      <c r="E8" s="94">
        <v>1</v>
      </c>
      <c r="F8" s="94"/>
      <c r="G8" s="94"/>
      <c r="H8" s="94"/>
    </row>
    <row r="9" spans="1:24" ht="17.100000000000001" customHeight="1">
      <c r="A9" s="340"/>
      <c r="B9" s="337"/>
      <c r="C9" s="95" t="s">
        <v>21</v>
      </c>
      <c r="D9" s="341"/>
      <c r="E9" s="96">
        <f>D8*E8</f>
        <v>4782.25</v>
      </c>
      <c r="F9" s="96">
        <f>D8*F8</f>
        <v>0</v>
      </c>
      <c r="G9" s="96"/>
      <c r="H9" s="96"/>
    </row>
    <row r="10" spans="1:24" ht="17.100000000000001" customHeight="1">
      <c r="A10" s="340" t="s">
        <v>29</v>
      </c>
      <c r="B10" s="336" t="str">
        <f>'Planilha Orçamentária'!D21</f>
        <v>DRENAGEM</v>
      </c>
      <c r="C10" s="93" t="s">
        <v>20</v>
      </c>
      <c r="D10" s="341">
        <f>'Planilha Orçamentária'!H31</f>
        <v>291371.52000000002</v>
      </c>
      <c r="E10" s="94">
        <v>0.4</v>
      </c>
      <c r="F10" s="94">
        <v>0.6</v>
      </c>
      <c r="G10" s="94"/>
      <c r="H10" s="94"/>
    </row>
    <row r="11" spans="1:24" ht="17.100000000000001" customHeight="1">
      <c r="A11" s="340"/>
      <c r="B11" s="337"/>
      <c r="C11" s="95" t="s">
        <v>21</v>
      </c>
      <c r="D11" s="341"/>
      <c r="E11" s="96">
        <f>D10*E10</f>
        <v>116548.60800000001</v>
      </c>
      <c r="F11" s="96">
        <f>D10*F10</f>
        <v>174822.91200000001</v>
      </c>
      <c r="G11" s="96"/>
      <c r="H11" s="96">
        <f>E10*H10</f>
        <v>0</v>
      </c>
    </row>
    <row r="12" spans="1:24" ht="17.100000000000001" customHeight="1">
      <c r="A12" s="340" t="s">
        <v>28</v>
      </c>
      <c r="B12" s="336" t="str">
        <f>'Planilha Orçamentária'!D33</f>
        <v>PAVIMENTAÇÃO</v>
      </c>
      <c r="C12" s="93" t="s">
        <v>20</v>
      </c>
      <c r="D12" s="341">
        <f>'Planilha Orçamentária'!H37</f>
        <v>194496.81999999998</v>
      </c>
      <c r="E12" s="94"/>
      <c r="F12" s="94"/>
      <c r="G12" s="94">
        <v>0.8</v>
      </c>
      <c r="H12" s="94">
        <v>0.2</v>
      </c>
    </row>
    <row r="13" spans="1:24" ht="17.100000000000001" customHeight="1">
      <c r="A13" s="340"/>
      <c r="B13" s="337"/>
      <c r="C13" s="95" t="s">
        <v>21</v>
      </c>
      <c r="D13" s="341"/>
      <c r="E13" s="96">
        <v>0</v>
      </c>
      <c r="F13" s="96">
        <f>D12*F12</f>
        <v>0</v>
      </c>
      <c r="G13" s="96">
        <f>D12*G12</f>
        <v>155597.45599999998</v>
      </c>
      <c r="H13" s="96">
        <f>D12*H12</f>
        <v>38899.363999999994</v>
      </c>
    </row>
    <row r="14" spans="1:24" ht="17.100000000000001" customHeight="1">
      <c r="A14" s="340" t="s">
        <v>205</v>
      </c>
      <c r="B14" s="336" t="str">
        <f>'Planilha Orçamentária'!D39</f>
        <v>SERVIÇOS COMPLEMENTARES</v>
      </c>
      <c r="C14" s="93" t="s">
        <v>20</v>
      </c>
      <c r="D14" s="341">
        <f>'Planilha Orçamentária'!H49</f>
        <v>64885.04</v>
      </c>
      <c r="E14" s="94"/>
      <c r="F14" s="94"/>
      <c r="G14" s="94"/>
      <c r="H14" s="94">
        <v>1</v>
      </c>
    </row>
    <row r="15" spans="1:24" ht="17.100000000000001" customHeight="1">
      <c r="A15" s="340"/>
      <c r="B15" s="337"/>
      <c r="C15" s="95" t="s">
        <v>21</v>
      </c>
      <c r="D15" s="341"/>
      <c r="E15" s="96">
        <v>0</v>
      </c>
      <c r="F15" s="96">
        <f>D14*F14</f>
        <v>0</v>
      </c>
      <c r="G15" s="96"/>
      <c r="H15" s="96">
        <f>D14*H14</f>
        <v>64885.04</v>
      </c>
    </row>
    <row r="16" spans="1:24" ht="17.100000000000001" customHeight="1">
      <c r="A16" s="338" t="s">
        <v>22</v>
      </c>
      <c r="B16" s="338"/>
      <c r="C16" s="338"/>
      <c r="D16" s="339">
        <f>SUM(D6:D15)</f>
        <v>578396.20000000007</v>
      </c>
      <c r="E16" s="97">
        <f>E18/D16</f>
        <v>0.24929525816386755</v>
      </c>
      <c r="F16" s="97">
        <f>F18/D16</f>
        <v>0.30225459641678143</v>
      </c>
      <c r="G16" s="97">
        <f>G18/D16</f>
        <v>0.26901535660158205</v>
      </c>
      <c r="H16" s="97">
        <f>H18/D16</f>
        <v>0.17943478881776884</v>
      </c>
    </row>
    <row r="17" spans="1:8" ht="17.100000000000001" customHeight="1">
      <c r="A17" s="338" t="s">
        <v>23</v>
      </c>
      <c r="B17" s="338"/>
      <c r="C17" s="338"/>
      <c r="D17" s="339"/>
      <c r="E17" s="97">
        <f>E16</f>
        <v>0.24929525816386755</v>
      </c>
      <c r="F17" s="97">
        <f>F16+E17</f>
        <v>0.55154985458064898</v>
      </c>
      <c r="G17" s="97">
        <f>G16+F17</f>
        <v>0.82056521118223102</v>
      </c>
      <c r="H17" s="97">
        <f>H16+G17</f>
        <v>0.99999999999999989</v>
      </c>
    </row>
    <row r="18" spans="1:8" ht="17.100000000000001" customHeight="1">
      <c r="A18" s="338" t="s">
        <v>24</v>
      </c>
      <c r="B18" s="338"/>
      <c r="C18" s="338"/>
      <c r="D18" s="339"/>
      <c r="E18" s="98">
        <f>ROUND(E7+E9+E11+E13,2)</f>
        <v>144191.43</v>
      </c>
      <c r="F18" s="98">
        <f>ROUND(F7+F9+F11+F13,2)</f>
        <v>174822.91</v>
      </c>
      <c r="G18" s="98">
        <f>ROUND(G7+G9+G11+G13,2)</f>
        <v>155597.46</v>
      </c>
      <c r="H18" s="98">
        <f>ROUND(H7+H9+H11+H13+H15,2)</f>
        <v>103784.4</v>
      </c>
    </row>
    <row r="19" spans="1:8" ht="17.100000000000001" customHeight="1">
      <c r="A19" s="338" t="s">
        <v>25</v>
      </c>
      <c r="B19" s="338"/>
      <c r="C19" s="338"/>
      <c r="D19" s="339"/>
      <c r="E19" s="98">
        <f>E18</f>
        <v>144191.43</v>
      </c>
      <c r="F19" s="98">
        <f>E19+F18</f>
        <v>319014.33999999997</v>
      </c>
      <c r="G19" s="98">
        <f>F19+G18</f>
        <v>474611.79999999993</v>
      </c>
      <c r="H19" s="98">
        <f>G19+H18</f>
        <v>578396.19999999995</v>
      </c>
    </row>
    <row r="20" spans="1:8" ht="24.95" customHeight="1">
      <c r="A20" s="108"/>
      <c r="B20" s="108"/>
      <c r="C20" s="108"/>
      <c r="D20" s="108"/>
      <c r="E20" s="108"/>
      <c r="F20" s="108"/>
      <c r="G20" s="108"/>
      <c r="H20" s="108"/>
    </row>
    <row r="21" spans="1:8" ht="27.75" customHeight="1">
      <c r="A21" s="108"/>
      <c r="B21" s="108"/>
      <c r="C21" s="108"/>
      <c r="D21" s="108"/>
      <c r="E21" s="108"/>
      <c r="F21" s="108"/>
      <c r="G21" s="108"/>
      <c r="H21" s="108"/>
    </row>
    <row r="22" spans="1:8" ht="17.25" customHeight="1">
      <c r="A22" s="108"/>
      <c r="B22" s="108"/>
      <c r="C22" s="352" t="s">
        <v>62</v>
      </c>
      <c r="D22" s="352"/>
      <c r="E22" s="352"/>
      <c r="F22" s="108"/>
      <c r="G22" s="108"/>
      <c r="H22" s="108"/>
    </row>
    <row r="23" spans="1:8" ht="14.25" customHeight="1">
      <c r="A23" s="108"/>
      <c r="B23" s="108"/>
      <c r="C23" s="353" t="s">
        <v>111</v>
      </c>
      <c r="D23" s="353"/>
      <c r="E23" s="353"/>
      <c r="F23" s="108"/>
      <c r="G23" s="108"/>
      <c r="H23" s="108"/>
    </row>
    <row r="24" spans="1:8" ht="24.95" customHeight="1"/>
    <row r="25" spans="1:8" ht="24.95" customHeight="1"/>
  </sheetData>
  <mergeCells count="29">
    <mergeCell ref="C22:E22"/>
    <mergeCell ref="C23:E23"/>
    <mergeCell ref="D8:D9"/>
    <mergeCell ref="D10:D11"/>
    <mergeCell ref="D12:D13"/>
    <mergeCell ref="D14:D15"/>
    <mergeCell ref="A2:D2"/>
    <mergeCell ref="A1:G1"/>
    <mergeCell ref="A3:D3"/>
    <mergeCell ref="A4:A5"/>
    <mergeCell ref="B4:C5"/>
    <mergeCell ref="D4:D5"/>
    <mergeCell ref="E4:H4"/>
    <mergeCell ref="B6:B7"/>
    <mergeCell ref="A16:C16"/>
    <mergeCell ref="D16:D19"/>
    <mergeCell ref="A17:C17"/>
    <mergeCell ref="A18:C18"/>
    <mergeCell ref="A19:C19"/>
    <mergeCell ref="A8:A9"/>
    <mergeCell ref="A10:A11"/>
    <mergeCell ref="A12:A13"/>
    <mergeCell ref="B8:B9"/>
    <mergeCell ref="B10:B11"/>
    <mergeCell ref="B12:B13"/>
    <mergeCell ref="A6:A7"/>
    <mergeCell ref="D6:D7"/>
    <mergeCell ref="A14:A15"/>
    <mergeCell ref="B14:B15"/>
  </mergeCells>
  <conditionalFormatting sqref="E6:G13 E16:G19">
    <cfRule type="cellIs" dxfId="6" priority="7" operator="equal">
      <formula>0</formula>
    </cfRule>
  </conditionalFormatting>
  <conditionalFormatting sqref="H6:H12 H18:H19">
    <cfRule type="cellIs" dxfId="5" priority="6" operator="equal">
      <formula>0</formula>
    </cfRule>
  </conditionalFormatting>
  <conditionalFormatting sqref="H13">
    <cfRule type="cellIs" dxfId="4" priority="5" operator="equal">
      <formula>0</formula>
    </cfRule>
  </conditionalFormatting>
  <conditionalFormatting sqref="H16:H17">
    <cfRule type="cellIs" dxfId="3" priority="4" operator="equal">
      <formula>0</formula>
    </cfRule>
  </conditionalFormatting>
  <conditionalFormatting sqref="E14:G15">
    <cfRule type="cellIs" dxfId="2" priority="3" operator="equal">
      <formula>0</formula>
    </cfRule>
  </conditionalFormatting>
  <conditionalFormatting sqref="H14">
    <cfRule type="cellIs" dxfId="1" priority="2" operator="equal">
      <formula>0</formula>
    </cfRule>
  </conditionalFormatting>
  <conditionalFormatting sqref="H15">
    <cfRule type="cellIs" dxfId="0" priority="1" operator="equal">
      <formula>0</formula>
    </cfRule>
  </conditionalFormatting>
  <printOptions horizontalCentered="1" gridLines="1"/>
  <pageMargins left="0.39370078740157483" right="0.39370078740157483" top="1.7716535433070868" bottom="0.59055118110236227" header="0" footer="0"/>
  <pageSetup paperSize="9" orientation="landscape" r:id="rId1"/>
  <headerFooter alignWithMargins="0">
    <oddHeader>&amp;C&amp;G</oddHead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AU208"/>
  <sheetViews>
    <sheetView showGridLines="0" view="pageBreakPreview" zoomScale="110" zoomScaleSheetLayoutView="110" workbookViewId="0">
      <pane ySplit="5" topLeftCell="A187" activePane="bottomLeft" state="frozen"/>
      <selection activeCell="J7" sqref="J1:S1048576"/>
      <selection pane="bottomLeft" activeCell="C192" sqref="C192"/>
    </sheetView>
  </sheetViews>
  <sheetFormatPr defaultColWidth="10.7109375" defaultRowHeight="15" customHeight="1"/>
  <cols>
    <col min="1" max="2" width="8.7109375" style="11" customWidth="1"/>
    <col min="3" max="3" width="84.5703125" style="38" customWidth="1"/>
    <col min="4" max="4" width="6.7109375" style="15" customWidth="1"/>
    <col min="5" max="5" width="1.7109375" style="10" customWidth="1"/>
    <col min="6" max="6" width="6.7109375" style="16" customWidth="1"/>
    <col min="7" max="7" width="6.7109375" style="15" customWidth="1"/>
    <col min="8" max="8" width="1.7109375" style="10" customWidth="1"/>
    <col min="9" max="9" width="6.7109375" style="16" customWidth="1"/>
    <col min="10" max="10" width="10.7109375" style="10" customWidth="1"/>
    <col min="11" max="11" width="13.85546875" style="10" customWidth="1"/>
    <col min="12" max="13" width="12.140625" style="10" customWidth="1"/>
    <col min="14" max="17" width="10.7109375" style="10" customWidth="1"/>
    <col min="18" max="18" width="8.7109375" style="10" customWidth="1"/>
    <col min="19" max="47" width="10.7109375" style="55"/>
    <col min="48" max="16384" width="10.7109375" style="11"/>
  </cols>
  <sheetData>
    <row r="1" spans="1:47" ht="24" customHeight="1">
      <c r="A1" s="342" t="s">
        <v>63</v>
      </c>
      <c r="B1" s="343"/>
      <c r="C1" s="343"/>
      <c r="D1" s="343"/>
      <c r="E1" s="343"/>
      <c r="F1" s="343"/>
      <c r="G1" s="343"/>
      <c r="H1" s="343"/>
      <c r="I1" s="343"/>
      <c r="J1" s="343"/>
      <c r="K1" s="343"/>
      <c r="L1" s="343"/>
      <c r="M1" s="343"/>
      <c r="N1" s="343"/>
      <c r="O1" s="343"/>
      <c r="P1" s="343"/>
      <c r="Q1" s="343"/>
      <c r="R1" s="377"/>
    </row>
    <row r="2" spans="1:47" ht="18.75" customHeight="1">
      <c r="A2" s="328" t="s">
        <v>253</v>
      </c>
      <c r="B2" s="329"/>
      <c r="C2" s="329"/>
      <c r="D2" s="329"/>
      <c r="E2" s="329"/>
      <c r="F2" s="87"/>
      <c r="G2" s="88"/>
      <c r="H2" s="99"/>
      <c r="I2" s="99"/>
      <c r="J2" s="20"/>
      <c r="K2" s="20"/>
      <c r="L2" s="20"/>
      <c r="M2" s="20"/>
      <c r="N2" s="20"/>
      <c r="O2" s="20"/>
      <c r="P2" s="20"/>
      <c r="Q2" s="20"/>
      <c r="R2" s="21"/>
    </row>
    <row r="3" spans="1:47" ht="18.75" customHeight="1">
      <c r="A3" s="344" t="s">
        <v>46</v>
      </c>
      <c r="B3" s="345"/>
      <c r="C3" s="345"/>
      <c r="D3" s="345"/>
      <c r="E3" s="345"/>
      <c r="F3" s="90"/>
      <c r="G3" s="100"/>
      <c r="H3" s="104"/>
      <c r="I3" s="105"/>
      <c r="J3" s="106"/>
      <c r="K3" s="90"/>
      <c r="L3" s="100"/>
      <c r="M3" s="106"/>
      <c r="N3" s="90"/>
      <c r="O3" s="378"/>
      <c r="P3" s="378"/>
      <c r="Q3" s="106"/>
      <c r="R3" s="107"/>
    </row>
    <row r="4" spans="1:47" s="13" customFormat="1" ht="23.25" customHeight="1">
      <c r="A4" s="362" t="s">
        <v>2</v>
      </c>
      <c r="B4" s="362" t="s">
        <v>1</v>
      </c>
      <c r="C4" s="364" t="s">
        <v>4</v>
      </c>
      <c r="D4" s="366" t="s">
        <v>37</v>
      </c>
      <c r="E4" s="366"/>
      <c r="F4" s="366"/>
      <c r="G4" s="366"/>
      <c r="H4" s="366"/>
      <c r="I4" s="366"/>
      <c r="J4" s="370" t="s">
        <v>36</v>
      </c>
      <c r="K4" s="381" t="s">
        <v>17</v>
      </c>
      <c r="L4" s="379" t="s">
        <v>40</v>
      </c>
      <c r="M4" s="375" t="s">
        <v>41</v>
      </c>
      <c r="N4" s="375" t="s">
        <v>44</v>
      </c>
      <c r="O4" s="375" t="s">
        <v>42</v>
      </c>
      <c r="P4" s="375" t="s">
        <v>43</v>
      </c>
      <c r="Q4" s="373" t="s">
        <v>15</v>
      </c>
      <c r="R4" s="373" t="s">
        <v>61</v>
      </c>
      <c r="S4" s="56"/>
      <c r="T4" s="56"/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6"/>
      <c r="AM4" s="56"/>
      <c r="AN4" s="56"/>
      <c r="AO4" s="56"/>
      <c r="AP4" s="56"/>
      <c r="AQ4" s="56"/>
      <c r="AR4" s="56"/>
      <c r="AS4" s="56"/>
      <c r="AT4" s="56"/>
      <c r="AU4" s="56"/>
    </row>
    <row r="5" spans="1:47" s="13" customFormat="1" ht="23.25" customHeight="1">
      <c r="A5" s="363"/>
      <c r="B5" s="363"/>
      <c r="C5" s="365"/>
      <c r="D5" s="372" t="s">
        <v>38</v>
      </c>
      <c r="E5" s="372"/>
      <c r="F5" s="372"/>
      <c r="G5" s="372" t="s">
        <v>39</v>
      </c>
      <c r="H5" s="372"/>
      <c r="I5" s="372"/>
      <c r="J5" s="371"/>
      <c r="K5" s="382"/>
      <c r="L5" s="380"/>
      <c r="M5" s="376"/>
      <c r="N5" s="376"/>
      <c r="O5" s="376"/>
      <c r="P5" s="376"/>
      <c r="Q5" s="374"/>
      <c r="R5" s="374"/>
      <c r="S5" s="56"/>
      <c r="T5" s="56"/>
      <c r="U5" s="56"/>
      <c r="V5" s="56"/>
      <c r="W5" s="56"/>
      <c r="X5" s="56"/>
      <c r="Y5" s="56"/>
      <c r="Z5" s="56"/>
      <c r="AA5" s="56"/>
      <c r="AB5" s="56"/>
      <c r="AC5" s="56"/>
      <c r="AD5" s="56"/>
      <c r="AE5" s="56"/>
      <c r="AF5" s="56"/>
      <c r="AG5" s="56"/>
      <c r="AH5" s="56"/>
      <c r="AI5" s="56"/>
      <c r="AJ5" s="56"/>
      <c r="AK5" s="56"/>
      <c r="AL5" s="56"/>
      <c r="AM5" s="56"/>
      <c r="AN5" s="56"/>
      <c r="AO5" s="56"/>
      <c r="AP5" s="56"/>
      <c r="AQ5" s="56"/>
      <c r="AR5" s="56"/>
      <c r="AS5" s="56"/>
      <c r="AT5" s="56"/>
      <c r="AU5" s="56"/>
    </row>
    <row r="6" spans="1:47" s="6" customFormat="1" ht="15" customHeight="1">
      <c r="A6" s="236"/>
      <c r="B6" s="65" t="s">
        <v>31</v>
      </c>
      <c r="C6" s="66" t="s">
        <v>8</v>
      </c>
      <c r="D6" s="67"/>
      <c r="E6" s="68"/>
      <c r="F6" s="69"/>
      <c r="G6" s="67"/>
      <c r="H6" s="70"/>
      <c r="I6" s="69"/>
      <c r="J6" s="71"/>
      <c r="K6" s="72"/>
      <c r="L6" s="73"/>
      <c r="M6" s="72"/>
      <c r="N6" s="74"/>
      <c r="O6" s="72"/>
      <c r="P6" s="74"/>
      <c r="Q6" s="75"/>
      <c r="R6" s="76"/>
      <c r="S6" s="57"/>
      <c r="T6" s="57"/>
      <c r="U6" s="57"/>
      <c r="V6" s="57"/>
      <c r="W6" s="57"/>
      <c r="X6" s="57"/>
      <c r="Y6" s="57"/>
      <c r="Z6" s="57"/>
      <c r="AA6" s="57"/>
      <c r="AB6" s="57"/>
      <c r="AC6" s="57"/>
      <c r="AD6" s="57"/>
      <c r="AE6" s="57"/>
      <c r="AF6" s="57"/>
      <c r="AG6" s="57"/>
      <c r="AH6" s="57"/>
      <c r="AI6" s="57"/>
      <c r="AJ6" s="57"/>
      <c r="AK6" s="57"/>
      <c r="AL6" s="57"/>
      <c r="AM6" s="57"/>
      <c r="AN6" s="57"/>
      <c r="AO6" s="57"/>
      <c r="AP6" s="57"/>
      <c r="AQ6" s="57"/>
      <c r="AR6" s="57"/>
      <c r="AS6" s="57"/>
      <c r="AT6" s="57"/>
      <c r="AU6" s="57"/>
    </row>
    <row r="7" spans="1:47" s="13" customFormat="1" ht="15" customHeight="1">
      <c r="A7" s="240">
        <v>41500</v>
      </c>
      <c r="B7" s="235" t="s">
        <v>47</v>
      </c>
      <c r="C7" s="367" t="s">
        <v>112</v>
      </c>
      <c r="D7" s="368"/>
      <c r="E7" s="368"/>
      <c r="F7" s="368"/>
      <c r="G7" s="368"/>
      <c r="H7" s="368"/>
      <c r="I7" s="368"/>
      <c r="J7" s="368"/>
      <c r="K7" s="368"/>
      <c r="L7" s="368"/>
      <c r="M7" s="368"/>
      <c r="N7" s="368"/>
      <c r="O7" s="368"/>
      <c r="P7" s="368"/>
      <c r="Q7" s="369"/>
      <c r="R7" s="39">
        <v>8</v>
      </c>
      <c r="S7" s="56"/>
      <c r="T7" s="56"/>
      <c r="U7" s="56"/>
      <c r="V7" s="56"/>
      <c r="W7" s="56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56"/>
      <c r="AO7" s="56"/>
      <c r="AP7" s="56"/>
      <c r="AQ7" s="56"/>
      <c r="AR7" s="56"/>
      <c r="AS7" s="56"/>
      <c r="AT7" s="56"/>
      <c r="AU7" s="56"/>
    </row>
    <row r="8" spans="1:47" s="13" customFormat="1" ht="15" customHeight="1">
      <c r="A8" s="237"/>
      <c r="B8" s="22"/>
      <c r="C8" s="17"/>
      <c r="D8" s="173"/>
      <c r="E8" s="18"/>
      <c r="F8" s="19"/>
      <c r="G8" s="173"/>
      <c r="H8" s="24"/>
      <c r="I8" s="19"/>
      <c r="J8" s="25"/>
      <c r="K8" s="26">
        <v>1</v>
      </c>
      <c r="L8" s="27">
        <v>2</v>
      </c>
      <c r="M8" s="26">
        <v>4</v>
      </c>
      <c r="N8" s="26"/>
      <c r="O8" s="26"/>
      <c r="P8" s="26"/>
      <c r="Q8" s="28">
        <f>ROUND(L8*M8,2)</f>
        <v>8</v>
      </c>
      <c r="R8" s="23"/>
      <c r="S8" s="56"/>
      <c r="T8" s="56"/>
      <c r="U8" s="56"/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56"/>
      <c r="AK8" s="56"/>
      <c r="AL8" s="56"/>
      <c r="AM8" s="56"/>
      <c r="AN8" s="56"/>
      <c r="AO8" s="56"/>
      <c r="AP8" s="56"/>
      <c r="AQ8" s="56"/>
      <c r="AR8" s="56"/>
      <c r="AS8" s="56"/>
      <c r="AT8" s="56"/>
      <c r="AU8" s="56"/>
    </row>
    <row r="9" spans="1:47" s="13" customFormat="1" ht="15" customHeight="1">
      <c r="A9" s="237"/>
      <c r="B9" s="22"/>
      <c r="C9" s="29" t="s">
        <v>17</v>
      </c>
      <c r="D9" s="30"/>
      <c r="E9" s="31"/>
      <c r="F9" s="32"/>
      <c r="G9" s="30"/>
      <c r="H9" s="33"/>
      <c r="I9" s="32"/>
      <c r="J9" s="34"/>
      <c r="K9" s="34"/>
      <c r="L9" s="35"/>
      <c r="M9" s="35"/>
      <c r="N9" s="35"/>
      <c r="O9" s="35"/>
      <c r="P9" s="35"/>
      <c r="Q9" s="36">
        <f>SUM(Q8)</f>
        <v>8</v>
      </c>
      <c r="R9" s="37" t="s">
        <v>9</v>
      </c>
      <c r="S9" s="56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6"/>
      <c r="AI9" s="56"/>
      <c r="AJ9" s="56"/>
      <c r="AK9" s="56"/>
      <c r="AL9" s="56"/>
      <c r="AM9" s="56"/>
      <c r="AN9" s="56"/>
      <c r="AO9" s="56"/>
      <c r="AP9" s="56"/>
      <c r="AQ9" s="56"/>
      <c r="AR9" s="56"/>
      <c r="AS9" s="56"/>
      <c r="AT9" s="56"/>
      <c r="AU9" s="56"/>
    </row>
    <row r="10" spans="1:47" s="13" customFormat="1" ht="15" customHeight="1">
      <c r="A10" s="237"/>
      <c r="B10" s="22"/>
      <c r="C10" s="17"/>
      <c r="D10" s="173"/>
      <c r="E10" s="18"/>
      <c r="F10" s="19"/>
      <c r="G10" s="173"/>
      <c r="H10" s="24"/>
      <c r="I10" s="19"/>
      <c r="J10" s="25"/>
      <c r="K10" s="26"/>
      <c r="L10" s="27"/>
      <c r="M10" s="26"/>
      <c r="N10" s="26"/>
      <c r="O10" s="26"/>
      <c r="P10" s="26"/>
      <c r="Q10" s="28"/>
      <c r="R10" s="23"/>
      <c r="S10" s="56"/>
      <c r="T10" s="56"/>
      <c r="U10" s="56"/>
      <c r="V10" s="56"/>
      <c r="W10" s="56"/>
      <c r="X10" s="56"/>
      <c r="Y10" s="56"/>
      <c r="Z10" s="56"/>
      <c r="AA10" s="56"/>
      <c r="AB10" s="56"/>
      <c r="AC10" s="56"/>
      <c r="AD10" s="56"/>
      <c r="AE10" s="56"/>
      <c r="AF10" s="56"/>
      <c r="AG10" s="56"/>
      <c r="AH10" s="56"/>
      <c r="AI10" s="56"/>
      <c r="AJ10" s="56"/>
      <c r="AK10" s="56"/>
      <c r="AL10" s="56"/>
      <c r="AM10" s="56"/>
      <c r="AN10" s="56"/>
      <c r="AO10" s="56"/>
      <c r="AP10" s="56"/>
      <c r="AQ10" s="56"/>
      <c r="AR10" s="56"/>
      <c r="AS10" s="56"/>
      <c r="AT10" s="56"/>
      <c r="AU10" s="56"/>
    </row>
    <row r="11" spans="1:47" s="13" customFormat="1" ht="20.25" customHeight="1">
      <c r="A11" s="240" t="s">
        <v>190</v>
      </c>
      <c r="B11" s="235" t="s">
        <v>48</v>
      </c>
      <c r="C11" s="367" t="s">
        <v>141</v>
      </c>
      <c r="D11" s="368"/>
      <c r="E11" s="368"/>
      <c r="F11" s="368"/>
      <c r="G11" s="368"/>
      <c r="H11" s="368"/>
      <c r="I11" s="368"/>
      <c r="J11" s="368"/>
      <c r="K11" s="368"/>
      <c r="L11" s="368"/>
      <c r="M11" s="368"/>
      <c r="N11" s="368"/>
      <c r="O11" s="368"/>
      <c r="P11" s="368"/>
      <c r="Q11" s="369"/>
      <c r="R11" s="39">
        <v>8</v>
      </c>
      <c r="S11" s="56"/>
      <c r="T11" s="56"/>
      <c r="U11" s="56"/>
      <c r="V11" s="56"/>
      <c r="W11" s="56"/>
      <c r="X11" s="56"/>
      <c r="Y11" s="56"/>
      <c r="Z11" s="56"/>
      <c r="AA11" s="56"/>
      <c r="AB11" s="56"/>
      <c r="AC11" s="56"/>
      <c r="AD11" s="56"/>
      <c r="AE11" s="56"/>
      <c r="AF11" s="56"/>
      <c r="AG11" s="56"/>
      <c r="AH11" s="56"/>
      <c r="AI11" s="56"/>
      <c r="AJ11" s="56"/>
      <c r="AK11" s="56"/>
      <c r="AL11" s="56"/>
      <c r="AM11" s="56"/>
      <c r="AN11" s="56"/>
      <c r="AO11" s="56"/>
      <c r="AP11" s="56"/>
      <c r="AQ11" s="56"/>
      <c r="AR11" s="56"/>
      <c r="AS11" s="56"/>
      <c r="AT11" s="56"/>
      <c r="AU11" s="56"/>
    </row>
    <row r="12" spans="1:47" s="13" customFormat="1" ht="15" customHeight="1">
      <c r="A12" s="237"/>
      <c r="B12" s="22"/>
      <c r="C12" s="17"/>
      <c r="D12" s="173"/>
      <c r="E12" s="18"/>
      <c r="F12" s="19"/>
      <c r="G12" s="173"/>
      <c r="H12" s="24"/>
      <c r="I12" s="19"/>
      <c r="J12" s="25"/>
      <c r="K12" s="26"/>
      <c r="L12" s="27"/>
      <c r="M12" s="26"/>
      <c r="N12" s="26"/>
      <c r="O12" s="26">
        <v>14.5</v>
      </c>
      <c r="P12" s="26"/>
      <c r="Q12" s="28">
        <f>ROUND(O12,2)</f>
        <v>14.5</v>
      </c>
      <c r="R12" s="23"/>
      <c r="S12" s="56"/>
      <c r="T12" s="56"/>
      <c r="U12" s="56"/>
      <c r="V12" s="56"/>
      <c r="W12" s="56"/>
      <c r="X12" s="56"/>
      <c r="Y12" s="56"/>
      <c r="Z12" s="56"/>
      <c r="AA12" s="56"/>
      <c r="AB12" s="56"/>
      <c r="AC12" s="56"/>
      <c r="AD12" s="56"/>
      <c r="AE12" s="56"/>
      <c r="AF12" s="56"/>
      <c r="AG12" s="56"/>
      <c r="AH12" s="56"/>
      <c r="AI12" s="56"/>
      <c r="AJ12" s="56"/>
      <c r="AK12" s="56"/>
      <c r="AL12" s="56"/>
      <c r="AM12" s="56"/>
      <c r="AN12" s="56"/>
      <c r="AO12" s="56"/>
      <c r="AP12" s="56"/>
      <c r="AQ12" s="56"/>
      <c r="AR12" s="56"/>
      <c r="AS12" s="56"/>
      <c r="AT12" s="56"/>
      <c r="AU12" s="56"/>
    </row>
    <row r="13" spans="1:47" s="13" customFormat="1" ht="15" customHeight="1">
      <c r="A13" s="237"/>
      <c r="B13" s="22"/>
      <c r="C13" s="29" t="s">
        <v>17</v>
      </c>
      <c r="D13" s="30"/>
      <c r="E13" s="31"/>
      <c r="F13" s="32"/>
      <c r="G13" s="30"/>
      <c r="H13" s="33"/>
      <c r="I13" s="32"/>
      <c r="J13" s="34"/>
      <c r="K13" s="34"/>
      <c r="L13" s="35"/>
      <c r="M13" s="35"/>
      <c r="N13" s="35"/>
      <c r="O13" s="35"/>
      <c r="P13" s="35"/>
      <c r="Q13" s="36">
        <f>SUM(Q12)</f>
        <v>14.5</v>
      </c>
      <c r="R13" s="37" t="s">
        <v>9</v>
      </c>
      <c r="S13" s="56"/>
      <c r="T13" s="56"/>
      <c r="U13" s="56"/>
      <c r="V13" s="56"/>
      <c r="W13" s="56"/>
      <c r="X13" s="56"/>
      <c r="Y13" s="56"/>
      <c r="Z13" s="56"/>
      <c r="AA13" s="56"/>
      <c r="AB13" s="56"/>
      <c r="AC13" s="56"/>
      <c r="AD13" s="56"/>
      <c r="AE13" s="56"/>
      <c r="AF13" s="56"/>
      <c r="AG13" s="56"/>
      <c r="AH13" s="56"/>
      <c r="AI13" s="56"/>
      <c r="AJ13" s="56"/>
      <c r="AK13" s="56"/>
      <c r="AL13" s="56"/>
      <c r="AM13" s="56"/>
      <c r="AN13" s="56"/>
      <c r="AO13" s="56"/>
      <c r="AP13" s="56"/>
      <c r="AQ13" s="56"/>
      <c r="AR13" s="56"/>
      <c r="AS13" s="56"/>
      <c r="AT13" s="56"/>
      <c r="AU13" s="56"/>
    </row>
    <row r="14" spans="1:47" s="13" customFormat="1" ht="15" customHeight="1">
      <c r="A14" s="237"/>
      <c r="B14" s="22"/>
      <c r="C14" s="44"/>
      <c r="D14" s="45"/>
      <c r="E14" s="46"/>
      <c r="F14" s="47"/>
      <c r="G14" s="45"/>
      <c r="H14" s="48"/>
      <c r="I14" s="47"/>
      <c r="J14" s="25"/>
      <c r="K14" s="25"/>
      <c r="L14" s="49"/>
      <c r="M14" s="49"/>
      <c r="N14" s="49"/>
      <c r="O14" s="49"/>
      <c r="P14" s="49"/>
      <c r="Q14" s="50"/>
      <c r="R14" s="53"/>
      <c r="S14" s="56"/>
      <c r="T14" s="56"/>
      <c r="U14" s="56"/>
      <c r="V14" s="56"/>
      <c r="W14" s="56"/>
      <c r="X14" s="56"/>
      <c r="Y14" s="56"/>
      <c r="Z14" s="56"/>
      <c r="AA14" s="56"/>
      <c r="AB14" s="56"/>
      <c r="AC14" s="56"/>
      <c r="AD14" s="56"/>
      <c r="AE14" s="56"/>
      <c r="AF14" s="56"/>
      <c r="AG14" s="56"/>
      <c r="AH14" s="56"/>
      <c r="AI14" s="56"/>
      <c r="AJ14" s="56"/>
      <c r="AK14" s="56"/>
      <c r="AL14" s="56"/>
      <c r="AM14" s="56"/>
      <c r="AN14" s="56"/>
      <c r="AO14" s="56"/>
      <c r="AP14" s="56"/>
      <c r="AQ14" s="56"/>
      <c r="AR14" s="56"/>
      <c r="AS14" s="56"/>
      <c r="AT14" s="56"/>
      <c r="AU14" s="56"/>
    </row>
    <row r="15" spans="1:47" s="13" customFormat="1" ht="15" customHeight="1">
      <c r="A15" s="240" t="s">
        <v>136</v>
      </c>
      <c r="B15" s="235" t="s">
        <v>59</v>
      </c>
      <c r="C15" s="367" t="s">
        <v>135</v>
      </c>
      <c r="D15" s="368"/>
      <c r="E15" s="368"/>
      <c r="F15" s="368"/>
      <c r="G15" s="368"/>
      <c r="H15" s="368"/>
      <c r="I15" s="368"/>
      <c r="J15" s="368"/>
      <c r="K15" s="368"/>
      <c r="L15" s="368"/>
      <c r="M15" s="368"/>
      <c r="N15" s="368"/>
      <c r="O15" s="368"/>
      <c r="P15" s="368"/>
      <c r="Q15" s="369"/>
      <c r="R15" s="39">
        <v>8</v>
      </c>
      <c r="S15" s="56"/>
      <c r="T15" s="56"/>
      <c r="U15" s="56"/>
      <c r="V15" s="56"/>
      <c r="W15" s="56"/>
      <c r="X15" s="56"/>
      <c r="Y15" s="56"/>
      <c r="Z15" s="56"/>
      <c r="AA15" s="56"/>
      <c r="AB15" s="56"/>
      <c r="AC15" s="56"/>
      <c r="AD15" s="56"/>
      <c r="AE15" s="56"/>
      <c r="AF15" s="56"/>
      <c r="AG15" s="56"/>
      <c r="AH15" s="56"/>
      <c r="AI15" s="56"/>
      <c r="AJ15" s="56"/>
      <c r="AK15" s="56"/>
      <c r="AL15" s="56"/>
      <c r="AM15" s="56"/>
      <c r="AN15" s="56"/>
      <c r="AO15" s="56"/>
      <c r="AP15" s="56"/>
      <c r="AQ15" s="56"/>
      <c r="AR15" s="56"/>
      <c r="AS15" s="56"/>
      <c r="AT15" s="56"/>
      <c r="AU15" s="56"/>
    </row>
    <row r="16" spans="1:47" s="13" customFormat="1" ht="15" customHeight="1">
      <c r="A16" s="237"/>
      <c r="B16" s="22"/>
      <c r="C16" s="17"/>
      <c r="D16" s="173"/>
      <c r="E16" s="18"/>
      <c r="F16" s="19"/>
      <c r="G16" s="173"/>
      <c r="H16" s="24"/>
      <c r="I16" s="19"/>
      <c r="J16" s="25"/>
      <c r="K16" s="26"/>
      <c r="L16" s="27"/>
      <c r="M16" s="26"/>
      <c r="N16" s="26"/>
      <c r="O16" s="26">
        <v>10</v>
      </c>
      <c r="P16" s="26"/>
      <c r="Q16" s="28">
        <f>ROUND(O16,2)</f>
        <v>10</v>
      </c>
      <c r="R16" s="23"/>
      <c r="S16" s="56"/>
      <c r="T16" s="56"/>
      <c r="U16" s="56"/>
      <c r="V16" s="56"/>
      <c r="W16" s="56"/>
      <c r="X16" s="56"/>
      <c r="Y16" s="56"/>
      <c r="Z16" s="56"/>
      <c r="AA16" s="56"/>
      <c r="AB16" s="56"/>
      <c r="AC16" s="56"/>
      <c r="AD16" s="56"/>
      <c r="AE16" s="56"/>
      <c r="AF16" s="56"/>
      <c r="AG16" s="56"/>
      <c r="AH16" s="56"/>
      <c r="AI16" s="56"/>
      <c r="AJ16" s="56"/>
      <c r="AK16" s="56"/>
      <c r="AL16" s="56"/>
      <c r="AM16" s="56"/>
      <c r="AN16" s="56"/>
      <c r="AO16" s="56"/>
      <c r="AP16" s="56"/>
      <c r="AQ16" s="56"/>
      <c r="AR16" s="56"/>
      <c r="AS16" s="56"/>
      <c r="AT16" s="56"/>
      <c r="AU16" s="56"/>
    </row>
    <row r="17" spans="1:47" s="13" customFormat="1" ht="15" customHeight="1">
      <c r="A17" s="237"/>
      <c r="B17" s="22"/>
      <c r="C17" s="29" t="s">
        <v>17</v>
      </c>
      <c r="D17" s="30"/>
      <c r="E17" s="31"/>
      <c r="F17" s="32"/>
      <c r="G17" s="30"/>
      <c r="H17" s="33"/>
      <c r="I17" s="32"/>
      <c r="J17" s="34"/>
      <c r="K17" s="34"/>
      <c r="L17" s="35"/>
      <c r="M17" s="35"/>
      <c r="N17" s="35"/>
      <c r="O17" s="35"/>
      <c r="P17" s="35"/>
      <c r="Q17" s="36">
        <f>SUM(Q16)</f>
        <v>10</v>
      </c>
      <c r="R17" s="37" t="s">
        <v>9</v>
      </c>
      <c r="S17" s="56"/>
      <c r="T17" s="56"/>
      <c r="U17" s="56"/>
      <c r="V17" s="56"/>
      <c r="W17" s="56"/>
      <c r="X17" s="56"/>
      <c r="Y17" s="56"/>
      <c r="Z17" s="56"/>
      <c r="AA17" s="56"/>
      <c r="AB17" s="56"/>
      <c r="AC17" s="56"/>
      <c r="AD17" s="56"/>
      <c r="AE17" s="56"/>
      <c r="AF17" s="56"/>
      <c r="AG17" s="56"/>
      <c r="AH17" s="56"/>
      <c r="AI17" s="56"/>
      <c r="AJ17" s="56"/>
      <c r="AK17" s="56"/>
      <c r="AL17" s="56"/>
      <c r="AM17" s="56"/>
      <c r="AN17" s="56"/>
      <c r="AO17" s="56"/>
      <c r="AP17" s="56"/>
      <c r="AQ17" s="56"/>
      <c r="AR17" s="56"/>
      <c r="AS17" s="56"/>
      <c r="AT17" s="56"/>
      <c r="AU17" s="56"/>
    </row>
    <row r="18" spans="1:47" s="13" customFormat="1" ht="15" customHeight="1">
      <c r="A18" s="237"/>
      <c r="B18" s="22"/>
      <c r="C18" s="44"/>
      <c r="D18" s="45"/>
      <c r="E18" s="46"/>
      <c r="F18" s="47"/>
      <c r="G18" s="45"/>
      <c r="H18" s="48"/>
      <c r="I18" s="47"/>
      <c r="J18" s="25"/>
      <c r="K18" s="25"/>
      <c r="L18" s="49"/>
      <c r="M18" s="49"/>
      <c r="N18" s="49"/>
      <c r="O18" s="49"/>
      <c r="P18" s="49"/>
      <c r="Q18" s="50"/>
      <c r="R18" s="53"/>
      <c r="S18" s="56"/>
      <c r="T18" s="56"/>
      <c r="U18" s="56"/>
      <c r="V18" s="56"/>
      <c r="W18" s="56"/>
      <c r="X18" s="56"/>
      <c r="Y18" s="56"/>
      <c r="Z18" s="56"/>
      <c r="AA18" s="56"/>
      <c r="AB18" s="56"/>
      <c r="AC18" s="56"/>
      <c r="AD18" s="56"/>
      <c r="AE18" s="56"/>
      <c r="AF18" s="56"/>
      <c r="AG18" s="56"/>
      <c r="AH18" s="56"/>
      <c r="AI18" s="56"/>
      <c r="AJ18" s="56"/>
      <c r="AK18" s="56"/>
      <c r="AL18" s="56"/>
      <c r="AM18" s="56"/>
      <c r="AN18" s="56"/>
      <c r="AO18" s="56"/>
      <c r="AP18" s="56"/>
      <c r="AQ18" s="56"/>
      <c r="AR18" s="56"/>
      <c r="AS18" s="56"/>
      <c r="AT18" s="56"/>
      <c r="AU18" s="56"/>
    </row>
    <row r="19" spans="1:47" s="13" customFormat="1" ht="15" customHeight="1">
      <c r="A19" s="240" t="s">
        <v>138</v>
      </c>
      <c r="B19" s="235" t="s">
        <v>139</v>
      </c>
      <c r="C19" s="367" t="s">
        <v>137</v>
      </c>
      <c r="D19" s="368"/>
      <c r="E19" s="368"/>
      <c r="F19" s="368"/>
      <c r="G19" s="368"/>
      <c r="H19" s="368"/>
      <c r="I19" s="368"/>
      <c r="J19" s="368"/>
      <c r="K19" s="368"/>
      <c r="L19" s="368"/>
      <c r="M19" s="368"/>
      <c r="N19" s="368"/>
      <c r="O19" s="368"/>
      <c r="P19" s="368"/>
      <c r="Q19" s="369"/>
      <c r="R19" s="39">
        <v>8</v>
      </c>
      <c r="S19" s="56"/>
      <c r="T19" s="56"/>
      <c r="U19" s="56"/>
      <c r="V19" s="56"/>
      <c r="W19" s="56"/>
      <c r="X19" s="56"/>
      <c r="Y19" s="56"/>
      <c r="Z19" s="56"/>
      <c r="AA19" s="56"/>
      <c r="AB19" s="56"/>
      <c r="AC19" s="56"/>
      <c r="AD19" s="56"/>
      <c r="AE19" s="56"/>
      <c r="AF19" s="56"/>
      <c r="AG19" s="56"/>
      <c r="AH19" s="56"/>
      <c r="AI19" s="56"/>
      <c r="AJ19" s="56"/>
      <c r="AK19" s="56"/>
      <c r="AL19" s="56"/>
      <c r="AM19" s="56"/>
      <c r="AN19" s="56"/>
      <c r="AO19" s="56"/>
      <c r="AP19" s="56"/>
      <c r="AQ19" s="56"/>
      <c r="AR19" s="56"/>
      <c r="AS19" s="56"/>
      <c r="AT19" s="56"/>
      <c r="AU19" s="56"/>
    </row>
    <row r="20" spans="1:47" s="13" customFormat="1" ht="15" customHeight="1">
      <c r="A20" s="237"/>
      <c r="B20" s="22"/>
      <c r="C20" s="17"/>
      <c r="D20" s="173"/>
      <c r="E20" s="18"/>
      <c r="F20" s="19"/>
      <c r="G20" s="173"/>
      <c r="H20" s="24"/>
      <c r="I20" s="19"/>
      <c r="J20" s="25"/>
      <c r="K20" s="26"/>
      <c r="L20" s="27"/>
      <c r="M20" s="26"/>
      <c r="N20" s="26"/>
      <c r="O20" s="26">
        <v>10</v>
      </c>
      <c r="P20" s="26"/>
      <c r="Q20" s="28">
        <f>ROUND(O20,2)</f>
        <v>10</v>
      </c>
      <c r="R20" s="23"/>
      <c r="S20" s="56"/>
      <c r="T20" s="56"/>
      <c r="U20" s="56"/>
      <c r="V20" s="56"/>
      <c r="W20" s="56"/>
      <c r="X20" s="56"/>
      <c r="Y20" s="56"/>
      <c r="Z20" s="56"/>
      <c r="AA20" s="56"/>
      <c r="AB20" s="56"/>
      <c r="AC20" s="56"/>
      <c r="AD20" s="56"/>
      <c r="AE20" s="56"/>
      <c r="AF20" s="56"/>
      <c r="AG20" s="56"/>
      <c r="AH20" s="56"/>
      <c r="AI20" s="56"/>
      <c r="AJ20" s="56"/>
      <c r="AK20" s="56"/>
      <c r="AL20" s="56"/>
      <c r="AM20" s="56"/>
      <c r="AN20" s="56"/>
      <c r="AO20" s="56"/>
      <c r="AP20" s="56"/>
      <c r="AQ20" s="56"/>
      <c r="AR20" s="56"/>
      <c r="AS20" s="56"/>
      <c r="AT20" s="56"/>
      <c r="AU20" s="56"/>
    </row>
    <row r="21" spans="1:47" s="13" customFormat="1" ht="15" customHeight="1">
      <c r="A21" s="237"/>
      <c r="B21" s="22"/>
      <c r="C21" s="29" t="s">
        <v>17</v>
      </c>
      <c r="D21" s="30"/>
      <c r="E21" s="31"/>
      <c r="F21" s="32"/>
      <c r="G21" s="30"/>
      <c r="H21" s="33"/>
      <c r="I21" s="32"/>
      <c r="J21" s="34"/>
      <c r="K21" s="34"/>
      <c r="L21" s="35"/>
      <c r="M21" s="35"/>
      <c r="N21" s="35"/>
      <c r="O21" s="35"/>
      <c r="P21" s="35"/>
      <c r="Q21" s="36">
        <f>SUM(Q20)</f>
        <v>10</v>
      </c>
      <c r="R21" s="37" t="s">
        <v>9</v>
      </c>
      <c r="S21" s="56"/>
      <c r="T21" s="56"/>
      <c r="U21" s="56"/>
      <c r="V21" s="56"/>
      <c r="W21" s="56"/>
      <c r="X21" s="56"/>
      <c r="Y21" s="56"/>
      <c r="Z21" s="56"/>
      <c r="AA21" s="56"/>
      <c r="AB21" s="56"/>
      <c r="AC21" s="56"/>
      <c r="AD21" s="56"/>
      <c r="AE21" s="56"/>
      <c r="AF21" s="56"/>
      <c r="AG21" s="56"/>
      <c r="AH21" s="56"/>
      <c r="AI21" s="56"/>
      <c r="AJ21" s="56"/>
      <c r="AK21" s="56"/>
      <c r="AL21" s="56"/>
      <c r="AM21" s="56"/>
      <c r="AN21" s="56"/>
      <c r="AO21" s="56"/>
      <c r="AP21" s="56"/>
      <c r="AQ21" s="56"/>
      <c r="AR21" s="56"/>
      <c r="AS21" s="56"/>
      <c r="AT21" s="56"/>
      <c r="AU21" s="56"/>
    </row>
    <row r="22" spans="1:47" s="13" customFormat="1" ht="15" customHeight="1">
      <c r="A22" s="237"/>
      <c r="B22" s="22"/>
      <c r="C22" s="44"/>
      <c r="D22" s="45"/>
      <c r="E22" s="46"/>
      <c r="F22" s="47"/>
      <c r="G22" s="45"/>
      <c r="H22" s="48"/>
      <c r="I22" s="47"/>
      <c r="J22" s="25"/>
      <c r="K22" s="25"/>
      <c r="L22" s="49"/>
      <c r="M22" s="49"/>
      <c r="N22" s="49"/>
      <c r="O22" s="49"/>
      <c r="P22" s="49"/>
      <c r="Q22" s="50"/>
      <c r="R22" s="53"/>
      <c r="S22" s="56"/>
      <c r="T22" s="56"/>
      <c r="U22" s="56"/>
      <c r="V22" s="56"/>
      <c r="W22" s="56"/>
      <c r="X22" s="56"/>
      <c r="Y22" s="56"/>
      <c r="Z22" s="56"/>
      <c r="AA22" s="56"/>
      <c r="AB22" s="56"/>
      <c r="AC22" s="56"/>
      <c r="AD22" s="56"/>
      <c r="AE22" s="56"/>
      <c r="AF22" s="56"/>
      <c r="AG22" s="56"/>
      <c r="AH22" s="56"/>
      <c r="AI22" s="56"/>
      <c r="AJ22" s="56"/>
      <c r="AK22" s="56"/>
      <c r="AL22" s="56"/>
      <c r="AM22" s="56"/>
      <c r="AN22" s="56"/>
      <c r="AO22" s="56"/>
      <c r="AP22" s="56"/>
      <c r="AQ22" s="56"/>
      <c r="AR22" s="56"/>
      <c r="AS22" s="56"/>
      <c r="AT22" s="56"/>
      <c r="AU22" s="56"/>
    </row>
    <row r="23" spans="1:47" s="7" customFormat="1" ht="15" customHeight="1">
      <c r="A23" s="240" t="s">
        <v>118</v>
      </c>
      <c r="B23" s="235" t="s">
        <v>140</v>
      </c>
      <c r="C23" s="367" t="s">
        <v>103</v>
      </c>
      <c r="D23" s="368"/>
      <c r="E23" s="368"/>
      <c r="F23" s="368"/>
      <c r="G23" s="368"/>
      <c r="H23" s="368"/>
      <c r="I23" s="368"/>
      <c r="J23" s="368"/>
      <c r="K23" s="368"/>
      <c r="L23" s="368"/>
      <c r="M23" s="368"/>
      <c r="N23" s="368"/>
      <c r="O23" s="368"/>
      <c r="P23" s="368"/>
      <c r="Q23" s="369"/>
      <c r="R23" s="39">
        <v>6</v>
      </c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S23" s="58"/>
      <c r="AT23" s="58"/>
      <c r="AU23" s="58"/>
    </row>
    <row r="24" spans="1:47" s="13" customFormat="1" ht="15" customHeight="1">
      <c r="A24" s="237"/>
      <c r="B24" s="22"/>
      <c r="C24" s="17"/>
      <c r="D24" s="173"/>
      <c r="E24" s="18"/>
      <c r="F24" s="19"/>
      <c r="G24" s="173"/>
      <c r="H24" s="24"/>
      <c r="I24" s="19"/>
      <c r="J24" s="25"/>
      <c r="K24" s="26"/>
      <c r="L24" s="27"/>
      <c r="M24" s="26"/>
      <c r="N24" s="26"/>
      <c r="O24" s="26"/>
      <c r="P24" s="26"/>
      <c r="Q24" s="28">
        <v>4</v>
      </c>
      <c r="R24" s="23"/>
      <c r="S24" s="56"/>
      <c r="T24" s="56"/>
      <c r="U24" s="56"/>
      <c r="V24" s="56"/>
      <c r="W24" s="56"/>
      <c r="X24" s="56"/>
      <c r="Y24" s="56"/>
      <c r="Z24" s="56"/>
      <c r="AA24" s="56"/>
      <c r="AB24" s="56"/>
      <c r="AC24" s="56"/>
      <c r="AD24" s="56"/>
      <c r="AE24" s="56"/>
      <c r="AF24" s="56"/>
      <c r="AG24" s="56"/>
      <c r="AH24" s="56"/>
      <c r="AI24" s="56"/>
      <c r="AJ24" s="56"/>
      <c r="AK24" s="56"/>
      <c r="AL24" s="56"/>
      <c r="AM24" s="56"/>
      <c r="AN24" s="56"/>
      <c r="AO24" s="56"/>
      <c r="AP24" s="56"/>
      <c r="AQ24" s="56"/>
      <c r="AR24" s="56"/>
      <c r="AS24" s="56"/>
      <c r="AT24" s="56"/>
      <c r="AU24" s="56"/>
    </row>
    <row r="25" spans="1:47" s="13" customFormat="1" ht="15" customHeight="1">
      <c r="A25" s="237"/>
      <c r="B25" s="22"/>
      <c r="C25" s="29" t="s">
        <v>17</v>
      </c>
      <c r="D25" s="30"/>
      <c r="E25" s="31"/>
      <c r="F25" s="32"/>
      <c r="G25" s="30"/>
      <c r="H25" s="33"/>
      <c r="I25" s="32"/>
      <c r="J25" s="34"/>
      <c r="K25" s="34"/>
      <c r="L25" s="35"/>
      <c r="M25" s="35"/>
      <c r="N25" s="35"/>
      <c r="O25" s="35"/>
      <c r="P25" s="35"/>
      <c r="Q25" s="36">
        <f>SUM(Q24)</f>
        <v>4</v>
      </c>
      <c r="R25" s="37" t="s">
        <v>6</v>
      </c>
      <c r="S25" s="56"/>
      <c r="T25" s="56"/>
      <c r="U25" s="56"/>
      <c r="V25" s="56"/>
      <c r="W25" s="56"/>
      <c r="X25" s="56"/>
      <c r="Y25" s="56"/>
      <c r="Z25" s="56"/>
      <c r="AA25" s="56"/>
      <c r="AB25" s="56"/>
      <c r="AC25" s="56"/>
      <c r="AD25" s="56"/>
      <c r="AE25" s="56"/>
      <c r="AF25" s="56"/>
      <c r="AG25" s="56"/>
      <c r="AH25" s="56"/>
      <c r="AI25" s="56"/>
      <c r="AJ25" s="56"/>
      <c r="AK25" s="56"/>
      <c r="AL25" s="56"/>
      <c r="AM25" s="56"/>
      <c r="AN25" s="56"/>
      <c r="AO25" s="56"/>
      <c r="AP25" s="56"/>
      <c r="AQ25" s="56"/>
      <c r="AR25" s="56"/>
      <c r="AS25" s="56"/>
      <c r="AT25" s="56"/>
      <c r="AU25" s="56"/>
    </row>
    <row r="26" spans="1:47" s="13" customFormat="1" ht="15" customHeight="1">
      <c r="A26" s="237"/>
      <c r="B26" s="22"/>
      <c r="C26" s="17"/>
      <c r="D26" s="173"/>
      <c r="E26" s="18"/>
      <c r="F26" s="19"/>
      <c r="G26" s="173"/>
      <c r="H26" s="24"/>
      <c r="I26" s="19"/>
      <c r="J26" s="25"/>
      <c r="K26" s="26"/>
      <c r="L26" s="27"/>
      <c r="M26" s="26"/>
      <c r="N26" s="26"/>
      <c r="O26" s="26"/>
      <c r="P26" s="26"/>
      <c r="Q26" s="28"/>
      <c r="R26" s="23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56"/>
      <c r="AE26" s="56"/>
      <c r="AF26" s="56"/>
      <c r="AG26" s="56"/>
      <c r="AH26" s="56"/>
      <c r="AI26" s="56"/>
      <c r="AJ26" s="56"/>
      <c r="AK26" s="56"/>
      <c r="AL26" s="56"/>
      <c r="AM26" s="56"/>
      <c r="AN26" s="56"/>
      <c r="AO26" s="56"/>
      <c r="AP26" s="56"/>
      <c r="AQ26" s="56"/>
      <c r="AR26" s="56"/>
      <c r="AS26" s="56"/>
      <c r="AT26" s="56"/>
      <c r="AU26" s="56"/>
    </row>
    <row r="27" spans="1:47" s="13" customFormat="1" ht="15" customHeight="1">
      <c r="A27" s="238"/>
      <c r="B27" s="198" t="s">
        <v>30</v>
      </c>
      <c r="C27" s="66" t="s">
        <v>73</v>
      </c>
      <c r="D27" s="67"/>
      <c r="E27" s="68"/>
      <c r="F27" s="69"/>
      <c r="G27" s="67"/>
      <c r="H27" s="70"/>
      <c r="I27" s="69"/>
      <c r="J27" s="71"/>
      <c r="K27" s="72"/>
      <c r="L27" s="73"/>
      <c r="M27" s="72"/>
      <c r="N27" s="74"/>
      <c r="O27" s="72"/>
      <c r="P27" s="74"/>
      <c r="Q27" s="75"/>
      <c r="R27" s="76"/>
      <c r="S27" s="56"/>
      <c r="T27" s="56"/>
      <c r="U27" s="56"/>
      <c r="V27" s="56"/>
      <c r="W27" s="56"/>
      <c r="X27" s="56"/>
      <c r="Y27" s="56"/>
      <c r="Z27" s="56"/>
      <c r="AA27" s="56"/>
      <c r="AB27" s="56"/>
      <c r="AC27" s="56"/>
      <c r="AD27" s="56"/>
      <c r="AE27" s="56"/>
      <c r="AF27" s="56"/>
      <c r="AG27" s="56"/>
      <c r="AH27" s="56"/>
      <c r="AI27" s="56"/>
      <c r="AJ27" s="56"/>
      <c r="AK27" s="56"/>
      <c r="AL27" s="56"/>
      <c r="AM27" s="56"/>
      <c r="AN27" s="56"/>
      <c r="AO27" s="56"/>
      <c r="AP27" s="56"/>
      <c r="AQ27" s="56"/>
      <c r="AR27" s="56"/>
      <c r="AS27" s="56"/>
      <c r="AT27" s="56"/>
      <c r="AU27" s="56"/>
    </row>
    <row r="28" spans="1:47" s="13" customFormat="1" ht="15" customHeight="1">
      <c r="A28" s="240">
        <v>42578</v>
      </c>
      <c r="B28" s="235" t="s">
        <v>50</v>
      </c>
      <c r="C28" s="354" t="s">
        <v>74</v>
      </c>
      <c r="D28" s="355"/>
      <c r="E28" s="355"/>
      <c r="F28" s="355"/>
      <c r="G28" s="355"/>
      <c r="H28" s="355"/>
      <c r="I28" s="355"/>
      <c r="J28" s="355"/>
      <c r="K28" s="355"/>
      <c r="L28" s="355"/>
      <c r="M28" s="355"/>
      <c r="N28" s="355"/>
      <c r="O28" s="355"/>
      <c r="P28" s="355"/>
      <c r="Q28" s="356"/>
      <c r="R28" s="39"/>
      <c r="S28" s="56"/>
      <c r="T28" s="56"/>
      <c r="U28" s="56"/>
      <c r="V28" s="56"/>
      <c r="W28" s="56"/>
      <c r="X28" s="56"/>
      <c r="Y28" s="56"/>
      <c r="Z28" s="56"/>
      <c r="AA28" s="56"/>
      <c r="AB28" s="56"/>
      <c r="AC28" s="56"/>
      <c r="AD28" s="56"/>
      <c r="AE28" s="56"/>
      <c r="AF28" s="56"/>
      <c r="AG28" s="56"/>
      <c r="AH28" s="56"/>
      <c r="AI28" s="56"/>
      <c r="AJ28" s="56"/>
      <c r="AK28" s="56"/>
      <c r="AL28" s="56"/>
      <c r="AM28" s="56"/>
      <c r="AN28" s="56"/>
      <c r="AO28" s="56"/>
      <c r="AP28" s="56"/>
      <c r="AQ28" s="56"/>
      <c r="AR28" s="56"/>
      <c r="AS28" s="56"/>
      <c r="AT28" s="56"/>
      <c r="AU28" s="56"/>
    </row>
    <row r="29" spans="1:47" s="13" customFormat="1" ht="15" customHeight="1">
      <c r="A29" s="237"/>
      <c r="B29" s="22"/>
      <c r="C29" s="151" t="s">
        <v>75</v>
      </c>
      <c r="D29" s="152">
        <v>100</v>
      </c>
      <c r="E29" s="153" t="s">
        <v>16</v>
      </c>
      <c r="F29" s="154">
        <v>0</v>
      </c>
      <c r="G29" s="152">
        <v>118</v>
      </c>
      <c r="H29" s="155" t="s">
        <v>16</v>
      </c>
      <c r="I29" s="154">
        <v>10</v>
      </c>
      <c r="J29" s="156"/>
      <c r="K29" s="157"/>
      <c r="L29" s="158">
        <f>ROUND(((G29*20+I29)-(D29*20+F29)),2)</f>
        <v>370</v>
      </c>
      <c r="M29" s="157"/>
      <c r="N29" s="157"/>
      <c r="O29" s="157"/>
      <c r="P29" s="157">
        <v>292.48</v>
      </c>
      <c r="Q29" s="159">
        <v>292.48</v>
      </c>
      <c r="R29" s="23"/>
      <c r="S29" s="56"/>
      <c r="T29" s="56"/>
      <c r="U29" s="56"/>
      <c r="V29" s="56"/>
      <c r="W29" s="56"/>
      <c r="X29" s="56"/>
      <c r="Y29" s="56"/>
      <c r="Z29" s="56"/>
      <c r="AA29" s="56"/>
      <c r="AB29" s="56"/>
      <c r="AC29" s="56"/>
      <c r="AD29" s="56"/>
      <c r="AE29" s="56"/>
      <c r="AF29" s="56"/>
      <c r="AG29" s="56"/>
      <c r="AH29" s="56"/>
      <c r="AI29" s="56"/>
      <c r="AJ29" s="56"/>
      <c r="AK29" s="56"/>
      <c r="AL29" s="56"/>
      <c r="AM29" s="56"/>
      <c r="AN29" s="56"/>
      <c r="AO29" s="56"/>
      <c r="AP29" s="56"/>
      <c r="AQ29" s="56"/>
      <c r="AR29" s="56"/>
      <c r="AS29" s="56"/>
      <c r="AT29" s="56"/>
      <c r="AU29" s="56"/>
    </row>
    <row r="30" spans="1:47" s="13" customFormat="1" ht="15" customHeight="1">
      <c r="A30" s="237"/>
      <c r="B30" s="22"/>
      <c r="C30" s="151" t="s">
        <v>76</v>
      </c>
      <c r="D30" s="152">
        <v>900</v>
      </c>
      <c r="E30" s="153" t="s">
        <v>16</v>
      </c>
      <c r="F30" s="154">
        <v>0</v>
      </c>
      <c r="G30" s="152">
        <v>901</v>
      </c>
      <c r="H30" s="155" t="s">
        <v>16</v>
      </c>
      <c r="I30" s="154">
        <v>17</v>
      </c>
      <c r="J30" s="156"/>
      <c r="K30" s="157"/>
      <c r="L30" s="158">
        <f>ROUND(((G30*20+I30)-(D30*20+F30)),2)</f>
        <v>37</v>
      </c>
      <c r="M30" s="157"/>
      <c r="N30" s="157"/>
      <c r="O30" s="157"/>
      <c r="P30" s="157">
        <v>31.02</v>
      </c>
      <c r="Q30" s="159">
        <v>31.02</v>
      </c>
      <c r="R30" s="53"/>
      <c r="S30" s="56"/>
      <c r="T30" s="56"/>
      <c r="U30" s="56"/>
      <c r="V30" s="56"/>
      <c r="W30" s="56"/>
      <c r="X30" s="56"/>
      <c r="Y30" s="56"/>
      <c r="Z30" s="56"/>
      <c r="AA30" s="56"/>
      <c r="AB30" s="56"/>
      <c r="AC30" s="56"/>
      <c r="AD30" s="56"/>
      <c r="AE30" s="56"/>
      <c r="AF30" s="56"/>
      <c r="AG30" s="56"/>
      <c r="AH30" s="56"/>
      <c r="AI30" s="56"/>
      <c r="AJ30" s="56"/>
      <c r="AK30" s="56"/>
      <c r="AL30" s="56"/>
      <c r="AM30" s="56"/>
      <c r="AN30" s="56"/>
      <c r="AO30" s="56"/>
      <c r="AP30" s="56"/>
      <c r="AQ30" s="56"/>
      <c r="AR30" s="56"/>
      <c r="AS30" s="56"/>
      <c r="AT30" s="56"/>
      <c r="AU30" s="56"/>
    </row>
    <row r="31" spans="1:47" s="13" customFormat="1" ht="15" customHeight="1">
      <c r="A31" s="237"/>
      <c r="B31" s="22"/>
      <c r="C31" s="160" t="s">
        <v>17</v>
      </c>
      <c r="D31" s="161"/>
      <c r="E31" s="162"/>
      <c r="F31" s="163"/>
      <c r="G31" s="161"/>
      <c r="H31" s="164"/>
      <c r="I31" s="163"/>
      <c r="J31" s="165"/>
      <c r="K31" s="165"/>
      <c r="L31" s="166">
        <v>1734.9999999999998</v>
      </c>
      <c r="M31" s="167"/>
      <c r="N31" s="167"/>
      <c r="O31" s="167"/>
      <c r="P31" s="167"/>
      <c r="Q31" s="168">
        <f>SUM(Q29:Q30)</f>
        <v>323.5</v>
      </c>
      <c r="R31" s="211"/>
      <c r="S31" s="56"/>
      <c r="T31" s="56"/>
      <c r="U31" s="56"/>
      <c r="V31" s="56"/>
      <c r="W31" s="56"/>
      <c r="X31" s="56"/>
      <c r="Y31" s="56"/>
      <c r="Z31" s="56"/>
      <c r="AA31" s="56"/>
      <c r="AB31" s="56"/>
      <c r="AC31" s="56"/>
      <c r="AD31" s="56"/>
      <c r="AE31" s="56"/>
      <c r="AF31" s="56"/>
      <c r="AG31" s="56"/>
      <c r="AH31" s="56"/>
      <c r="AI31" s="56"/>
      <c r="AJ31" s="56"/>
      <c r="AK31" s="56"/>
      <c r="AL31" s="56"/>
      <c r="AM31" s="56"/>
      <c r="AN31" s="56"/>
      <c r="AO31" s="56"/>
      <c r="AP31" s="56"/>
      <c r="AQ31" s="56"/>
      <c r="AR31" s="56"/>
      <c r="AS31" s="56"/>
      <c r="AT31" s="56"/>
      <c r="AU31" s="56"/>
    </row>
    <row r="32" spans="1:47" s="13" customFormat="1" ht="15" customHeight="1">
      <c r="A32" s="237"/>
      <c r="B32" s="22"/>
      <c r="C32" s="151"/>
      <c r="D32" s="152"/>
      <c r="E32" s="153"/>
      <c r="F32" s="154"/>
      <c r="G32" s="152"/>
      <c r="H32" s="155"/>
      <c r="I32" s="154"/>
      <c r="J32" s="156"/>
      <c r="K32" s="157"/>
      <c r="L32" s="158"/>
      <c r="M32" s="157"/>
      <c r="N32" s="157"/>
      <c r="O32" s="157"/>
      <c r="P32" s="157"/>
      <c r="Q32" s="159"/>
      <c r="R32" s="39"/>
      <c r="S32" s="56"/>
      <c r="T32" s="56"/>
      <c r="U32" s="56"/>
      <c r="V32" s="56"/>
      <c r="W32" s="56"/>
      <c r="X32" s="56"/>
      <c r="Y32" s="56"/>
      <c r="Z32" s="56"/>
      <c r="AA32" s="56"/>
      <c r="AB32" s="56"/>
      <c r="AC32" s="56"/>
      <c r="AD32" s="56"/>
      <c r="AE32" s="56"/>
      <c r="AF32" s="56"/>
      <c r="AG32" s="56"/>
      <c r="AH32" s="56"/>
      <c r="AI32" s="56"/>
      <c r="AJ32" s="56"/>
      <c r="AK32" s="56"/>
      <c r="AL32" s="56"/>
      <c r="AM32" s="56"/>
      <c r="AN32" s="56"/>
      <c r="AO32" s="56"/>
      <c r="AP32" s="56"/>
      <c r="AQ32" s="56"/>
      <c r="AR32" s="56"/>
      <c r="AS32" s="56"/>
      <c r="AT32" s="56"/>
      <c r="AU32" s="56"/>
    </row>
    <row r="33" spans="1:47" s="13" customFormat="1" ht="15" customHeight="1">
      <c r="A33" s="240" t="s">
        <v>120</v>
      </c>
      <c r="B33" s="235" t="s">
        <v>51</v>
      </c>
      <c r="C33" s="354" t="s">
        <v>119</v>
      </c>
      <c r="D33" s="355"/>
      <c r="E33" s="355"/>
      <c r="F33" s="355"/>
      <c r="G33" s="355"/>
      <c r="H33" s="355"/>
      <c r="I33" s="355"/>
      <c r="J33" s="355"/>
      <c r="K33" s="355"/>
      <c r="L33" s="355"/>
      <c r="M33" s="355"/>
      <c r="N33" s="355"/>
      <c r="O33" s="355"/>
      <c r="P33" s="355"/>
      <c r="Q33" s="356"/>
      <c r="R33" s="23"/>
      <c r="S33" s="56"/>
      <c r="T33" s="56"/>
      <c r="U33" s="56"/>
      <c r="V33" s="56"/>
      <c r="W33" s="56"/>
      <c r="X33" s="56"/>
      <c r="Y33" s="56"/>
      <c r="Z33" s="56"/>
      <c r="AA33" s="56"/>
      <c r="AB33" s="56"/>
      <c r="AC33" s="56"/>
      <c r="AD33" s="56"/>
      <c r="AE33" s="56"/>
      <c r="AF33" s="56"/>
      <c r="AG33" s="56"/>
      <c r="AH33" s="56"/>
      <c r="AI33" s="56"/>
      <c r="AJ33" s="56"/>
      <c r="AK33" s="56"/>
      <c r="AL33" s="56"/>
      <c r="AM33" s="56"/>
      <c r="AN33" s="56"/>
      <c r="AO33" s="56"/>
      <c r="AP33" s="56"/>
      <c r="AQ33" s="56"/>
      <c r="AR33" s="56"/>
      <c r="AS33" s="56"/>
      <c r="AT33" s="56"/>
      <c r="AU33" s="56"/>
    </row>
    <row r="34" spans="1:47" s="13" customFormat="1" ht="15" customHeight="1">
      <c r="A34" s="237"/>
      <c r="B34" s="22"/>
      <c r="C34" s="151" t="s">
        <v>75</v>
      </c>
      <c r="D34" s="152">
        <v>100</v>
      </c>
      <c r="E34" s="153" t="s">
        <v>16</v>
      </c>
      <c r="F34" s="154">
        <v>0</v>
      </c>
      <c r="G34" s="152">
        <v>118</v>
      </c>
      <c r="H34" s="155" t="s">
        <v>16</v>
      </c>
      <c r="I34" s="154">
        <v>10</v>
      </c>
      <c r="J34" s="170"/>
      <c r="K34" s="170"/>
      <c r="L34" s="158">
        <f>ROUND(((G34*20+I34)-(D34*20+F34)),2)</f>
        <v>370</v>
      </c>
      <c r="M34" s="170"/>
      <c r="N34" s="170"/>
      <c r="O34" s="170"/>
      <c r="P34" s="157">
        <v>62.53</v>
      </c>
      <c r="Q34" s="159">
        <v>62.53</v>
      </c>
      <c r="R34" s="53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56"/>
      <c r="AD34" s="56"/>
      <c r="AE34" s="56"/>
      <c r="AF34" s="56"/>
      <c r="AG34" s="56"/>
      <c r="AH34" s="56"/>
      <c r="AI34" s="56"/>
      <c r="AJ34" s="56"/>
      <c r="AK34" s="56"/>
      <c r="AL34" s="56"/>
      <c r="AM34" s="56"/>
      <c r="AN34" s="56"/>
      <c r="AO34" s="56"/>
      <c r="AP34" s="56"/>
      <c r="AQ34" s="56"/>
      <c r="AR34" s="56"/>
      <c r="AS34" s="56"/>
      <c r="AT34" s="56"/>
      <c r="AU34" s="56"/>
    </row>
    <row r="35" spans="1:47" s="13" customFormat="1" ht="15" customHeight="1">
      <c r="A35" s="237"/>
      <c r="B35" s="22"/>
      <c r="C35" s="151" t="s">
        <v>76</v>
      </c>
      <c r="D35" s="152">
        <v>900</v>
      </c>
      <c r="E35" s="153" t="s">
        <v>16</v>
      </c>
      <c r="F35" s="154">
        <v>0</v>
      </c>
      <c r="G35" s="152">
        <v>901</v>
      </c>
      <c r="H35" s="155" t="s">
        <v>16</v>
      </c>
      <c r="I35" s="154">
        <v>17</v>
      </c>
      <c r="J35" s="170"/>
      <c r="K35" s="170"/>
      <c r="L35" s="158">
        <f>ROUND(((G35*20+I35)-(D35*20+F35)),2)</f>
        <v>37</v>
      </c>
      <c r="M35" s="170"/>
      <c r="N35" s="170"/>
      <c r="O35" s="170"/>
      <c r="P35" s="157">
        <v>5.61</v>
      </c>
      <c r="Q35" s="159">
        <v>5.61</v>
      </c>
      <c r="R35" s="53"/>
      <c r="S35" s="56"/>
      <c r="T35" s="56"/>
      <c r="U35" s="56"/>
      <c r="V35" s="56"/>
      <c r="W35" s="56"/>
      <c r="X35" s="56"/>
      <c r="Y35" s="56"/>
      <c r="Z35" s="56"/>
      <c r="AA35" s="56"/>
      <c r="AB35" s="56"/>
      <c r="AC35" s="56"/>
      <c r="AD35" s="56"/>
      <c r="AE35" s="56"/>
      <c r="AF35" s="56"/>
      <c r="AG35" s="56"/>
      <c r="AH35" s="56"/>
      <c r="AI35" s="56"/>
      <c r="AJ35" s="56"/>
      <c r="AK35" s="56"/>
      <c r="AL35" s="56"/>
      <c r="AM35" s="56"/>
      <c r="AN35" s="56"/>
      <c r="AO35" s="56"/>
      <c r="AP35" s="56"/>
      <c r="AQ35" s="56"/>
      <c r="AR35" s="56"/>
      <c r="AS35" s="56"/>
      <c r="AT35" s="56"/>
      <c r="AU35" s="56"/>
    </row>
    <row r="36" spans="1:47" s="13" customFormat="1" ht="15" customHeight="1">
      <c r="A36" s="237"/>
      <c r="B36" s="22"/>
      <c r="C36" s="160" t="s">
        <v>17</v>
      </c>
      <c r="D36" s="161"/>
      <c r="E36" s="162"/>
      <c r="F36" s="163"/>
      <c r="G36" s="161"/>
      <c r="H36" s="164"/>
      <c r="I36" s="163"/>
      <c r="J36" s="165"/>
      <c r="K36" s="165"/>
      <c r="L36" s="167"/>
      <c r="M36" s="167"/>
      <c r="N36" s="167"/>
      <c r="O36" s="167"/>
      <c r="P36" s="167"/>
      <c r="Q36" s="168">
        <f>SUM(Q34:Q35)</f>
        <v>68.14</v>
      </c>
      <c r="R36" s="231"/>
      <c r="S36" s="56"/>
      <c r="T36" s="56"/>
      <c r="U36" s="56"/>
      <c r="V36" s="56"/>
      <c r="W36" s="56"/>
      <c r="X36" s="56"/>
      <c r="Y36" s="56"/>
      <c r="Z36" s="56"/>
      <c r="AA36" s="56"/>
      <c r="AB36" s="56"/>
      <c r="AC36" s="56"/>
      <c r="AD36" s="56"/>
      <c r="AE36" s="56"/>
      <c r="AF36" s="56"/>
      <c r="AG36" s="56"/>
      <c r="AH36" s="56"/>
      <c r="AI36" s="56"/>
      <c r="AJ36" s="56"/>
      <c r="AK36" s="56"/>
      <c r="AL36" s="56"/>
      <c r="AM36" s="56"/>
      <c r="AN36" s="56"/>
      <c r="AO36" s="56"/>
      <c r="AP36" s="56"/>
      <c r="AQ36" s="56"/>
      <c r="AR36" s="56"/>
      <c r="AS36" s="56"/>
      <c r="AT36" s="56"/>
      <c r="AU36" s="56"/>
    </row>
    <row r="37" spans="1:47" s="13" customFormat="1" ht="15" customHeight="1">
      <c r="A37" s="237"/>
      <c r="B37" s="22"/>
      <c r="C37" s="151"/>
      <c r="D37" s="152"/>
      <c r="E37" s="153"/>
      <c r="F37" s="154"/>
      <c r="G37" s="152"/>
      <c r="H37" s="155"/>
      <c r="I37" s="154"/>
      <c r="J37" s="156"/>
      <c r="K37" s="157"/>
      <c r="L37" s="158"/>
      <c r="M37" s="157"/>
      <c r="N37" s="157"/>
      <c r="O37" s="157"/>
      <c r="P37" s="157"/>
      <c r="Q37" s="159"/>
      <c r="R37" s="23"/>
      <c r="S37" s="56"/>
      <c r="T37" s="56"/>
      <c r="U37" s="56"/>
      <c r="V37" s="56"/>
      <c r="W37" s="56"/>
      <c r="X37" s="56"/>
      <c r="Y37" s="56"/>
      <c r="Z37" s="56"/>
      <c r="AA37" s="56"/>
      <c r="AB37" s="56"/>
      <c r="AC37" s="56"/>
      <c r="AD37" s="56"/>
      <c r="AE37" s="56"/>
      <c r="AF37" s="56"/>
      <c r="AG37" s="56"/>
      <c r="AH37" s="56"/>
      <c r="AI37" s="56"/>
      <c r="AJ37" s="56"/>
      <c r="AK37" s="56"/>
      <c r="AL37" s="56"/>
      <c r="AM37" s="56"/>
      <c r="AN37" s="56"/>
      <c r="AO37" s="56"/>
      <c r="AP37" s="56"/>
      <c r="AQ37" s="56"/>
      <c r="AR37" s="56"/>
      <c r="AS37" s="56"/>
      <c r="AT37" s="56"/>
      <c r="AU37" s="56"/>
    </row>
    <row r="38" spans="1:47" s="13" customFormat="1" ht="15" customHeight="1">
      <c r="A38" s="240" t="s">
        <v>127</v>
      </c>
      <c r="B38" s="235" t="s">
        <v>52</v>
      </c>
      <c r="C38" s="354" t="s">
        <v>129</v>
      </c>
      <c r="D38" s="355"/>
      <c r="E38" s="355"/>
      <c r="F38" s="355"/>
      <c r="G38" s="355"/>
      <c r="H38" s="355"/>
      <c r="I38" s="355"/>
      <c r="J38" s="355"/>
      <c r="K38" s="355"/>
      <c r="L38" s="355"/>
      <c r="M38" s="355"/>
      <c r="N38" s="355"/>
      <c r="O38" s="355"/>
      <c r="P38" s="355"/>
      <c r="Q38" s="356"/>
      <c r="R38" s="53"/>
      <c r="S38" s="56"/>
      <c r="T38" s="56"/>
      <c r="U38" s="56"/>
      <c r="V38" s="56"/>
      <c r="W38" s="56"/>
      <c r="X38" s="56"/>
      <c r="Y38" s="56"/>
      <c r="Z38" s="56"/>
      <c r="AA38" s="56"/>
      <c r="AB38" s="56"/>
      <c r="AC38" s="56"/>
      <c r="AD38" s="56"/>
      <c r="AE38" s="56"/>
      <c r="AF38" s="56"/>
      <c r="AG38" s="56"/>
      <c r="AH38" s="56"/>
      <c r="AI38" s="56"/>
      <c r="AJ38" s="56"/>
      <c r="AK38" s="56"/>
      <c r="AL38" s="56"/>
      <c r="AM38" s="56"/>
      <c r="AN38" s="56"/>
      <c r="AO38" s="56"/>
      <c r="AP38" s="56"/>
      <c r="AQ38" s="56"/>
      <c r="AR38" s="56"/>
      <c r="AS38" s="56"/>
      <c r="AT38" s="56"/>
      <c r="AU38" s="56"/>
    </row>
    <row r="39" spans="1:47" s="13" customFormat="1" ht="15" customHeight="1">
      <c r="A39" s="237"/>
      <c r="B39" s="22"/>
      <c r="C39" s="151" t="s">
        <v>77</v>
      </c>
      <c r="D39" s="152"/>
      <c r="E39" s="153"/>
      <c r="F39" s="154"/>
      <c r="G39" s="152"/>
      <c r="H39" s="155"/>
      <c r="I39" s="154"/>
      <c r="J39" s="156"/>
      <c r="K39" s="157"/>
      <c r="L39" s="158"/>
      <c r="M39" s="157"/>
      <c r="N39" s="169">
        <v>1.6</v>
      </c>
      <c r="O39" s="157"/>
      <c r="P39" s="157">
        <f>Q31</f>
        <v>323.5</v>
      </c>
      <c r="Q39" s="159">
        <f>ROUND(P39*1.6,2)</f>
        <v>517.6</v>
      </c>
      <c r="R39" s="23"/>
      <c r="S39" s="56"/>
      <c r="T39" s="56"/>
      <c r="U39" s="56"/>
      <c r="V39" s="56"/>
      <c r="W39" s="56"/>
      <c r="X39" s="56"/>
      <c r="Y39" s="56"/>
      <c r="Z39" s="56"/>
      <c r="AA39" s="56"/>
      <c r="AB39" s="56"/>
      <c r="AC39" s="56"/>
      <c r="AD39" s="56"/>
      <c r="AE39" s="56"/>
      <c r="AF39" s="56"/>
      <c r="AG39" s="56"/>
      <c r="AH39" s="56"/>
      <c r="AI39" s="56"/>
      <c r="AJ39" s="56"/>
      <c r="AK39" s="56"/>
      <c r="AL39" s="56"/>
      <c r="AM39" s="56"/>
      <c r="AN39" s="56"/>
      <c r="AO39" s="56"/>
      <c r="AP39" s="56"/>
      <c r="AQ39" s="56"/>
      <c r="AR39" s="56"/>
      <c r="AS39" s="56"/>
      <c r="AT39" s="56"/>
      <c r="AU39" s="56"/>
    </row>
    <row r="40" spans="1:47" s="13" customFormat="1" ht="15" customHeight="1">
      <c r="A40" s="237"/>
      <c r="B40" s="22"/>
      <c r="C40" s="151" t="s">
        <v>78</v>
      </c>
      <c r="D40" s="152"/>
      <c r="E40" s="153"/>
      <c r="F40" s="154"/>
      <c r="G40" s="152"/>
      <c r="H40" s="155"/>
      <c r="I40" s="154"/>
      <c r="J40" s="156"/>
      <c r="K40" s="157"/>
      <c r="L40" s="158"/>
      <c r="M40" s="157"/>
      <c r="N40" s="169">
        <v>1.6</v>
      </c>
      <c r="O40" s="157"/>
      <c r="P40" s="157">
        <f>Q36</f>
        <v>68.14</v>
      </c>
      <c r="Q40" s="159">
        <f>ROUND(-P40*1.6,2)</f>
        <v>-109.02</v>
      </c>
      <c r="R40" s="23"/>
      <c r="S40" s="56"/>
      <c r="T40" s="56"/>
      <c r="U40" s="56"/>
      <c r="V40" s="56"/>
      <c r="W40" s="56"/>
      <c r="X40" s="56"/>
      <c r="Y40" s="56"/>
      <c r="Z40" s="56"/>
      <c r="AA40" s="56"/>
      <c r="AB40" s="56"/>
      <c r="AC40" s="56"/>
      <c r="AD40" s="56"/>
      <c r="AE40" s="56"/>
      <c r="AF40" s="56"/>
      <c r="AG40" s="56"/>
      <c r="AH40" s="56"/>
      <c r="AI40" s="56"/>
      <c r="AJ40" s="56"/>
      <c r="AK40" s="56"/>
      <c r="AL40" s="56"/>
      <c r="AM40" s="56"/>
      <c r="AN40" s="56"/>
      <c r="AO40" s="56"/>
      <c r="AP40" s="56"/>
      <c r="AQ40" s="56"/>
      <c r="AR40" s="56"/>
      <c r="AS40" s="56"/>
      <c r="AT40" s="56"/>
      <c r="AU40" s="56"/>
    </row>
    <row r="41" spans="1:47" s="13" customFormat="1" ht="15" customHeight="1">
      <c r="A41" s="237"/>
      <c r="B41" s="22"/>
      <c r="C41" s="160" t="s">
        <v>17</v>
      </c>
      <c r="D41" s="161"/>
      <c r="E41" s="162"/>
      <c r="F41" s="163"/>
      <c r="G41" s="161"/>
      <c r="H41" s="164"/>
      <c r="I41" s="163"/>
      <c r="J41" s="165"/>
      <c r="K41" s="165"/>
      <c r="L41" s="167"/>
      <c r="M41" s="167"/>
      <c r="N41" s="167"/>
      <c r="O41" s="167"/>
      <c r="P41" s="167"/>
      <c r="Q41" s="168">
        <f>SUM(Q39:Q40)</f>
        <v>408.58000000000004</v>
      </c>
      <c r="R41" s="211"/>
      <c r="S41" s="56"/>
      <c r="T41" s="56"/>
      <c r="U41" s="56"/>
      <c r="V41" s="56"/>
      <c r="W41" s="56"/>
      <c r="X41" s="56"/>
      <c r="Y41" s="56"/>
      <c r="Z41" s="56"/>
      <c r="AA41" s="56"/>
      <c r="AB41" s="56"/>
      <c r="AC41" s="56"/>
      <c r="AD41" s="56"/>
      <c r="AE41" s="56"/>
      <c r="AF41" s="56"/>
      <c r="AG41" s="56"/>
      <c r="AH41" s="56"/>
      <c r="AI41" s="56"/>
      <c r="AJ41" s="56"/>
      <c r="AK41" s="56"/>
      <c r="AL41" s="56"/>
      <c r="AM41" s="56"/>
      <c r="AN41" s="56"/>
      <c r="AO41" s="56"/>
      <c r="AP41" s="56"/>
      <c r="AQ41" s="56"/>
      <c r="AR41" s="56"/>
      <c r="AS41" s="56"/>
      <c r="AT41" s="56"/>
      <c r="AU41" s="56"/>
    </row>
    <row r="42" spans="1:47" s="13" customFormat="1" ht="15" customHeight="1">
      <c r="A42" s="237"/>
      <c r="B42" s="22"/>
      <c r="C42" s="17"/>
      <c r="D42" s="173"/>
      <c r="E42" s="18"/>
      <c r="F42" s="19"/>
      <c r="G42" s="173"/>
      <c r="H42" s="24"/>
      <c r="I42" s="19"/>
      <c r="J42" s="25"/>
      <c r="K42" s="26"/>
      <c r="L42" s="27"/>
      <c r="M42" s="26"/>
      <c r="N42" s="26"/>
      <c r="O42" s="26"/>
      <c r="P42" s="26"/>
      <c r="Q42" s="28"/>
      <c r="R42" s="23"/>
      <c r="S42" s="56"/>
      <c r="T42" s="56"/>
      <c r="U42" s="56"/>
      <c r="V42" s="56"/>
      <c r="W42" s="56"/>
      <c r="X42" s="56"/>
      <c r="Y42" s="56"/>
      <c r="Z42" s="56"/>
      <c r="AA42" s="56"/>
      <c r="AB42" s="56"/>
      <c r="AC42" s="56"/>
      <c r="AD42" s="56"/>
      <c r="AE42" s="56"/>
      <c r="AF42" s="56"/>
      <c r="AG42" s="56"/>
      <c r="AH42" s="56"/>
      <c r="AI42" s="56"/>
      <c r="AJ42" s="56"/>
      <c r="AK42" s="56"/>
      <c r="AL42" s="56"/>
      <c r="AM42" s="56"/>
      <c r="AN42" s="56"/>
      <c r="AO42" s="56"/>
      <c r="AP42" s="56"/>
      <c r="AQ42" s="56"/>
      <c r="AR42" s="56"/>
      <c r="AS42" s="56"/>
      <c r="AT42" s="56"/>
      <c r="AU42" s="56"/>
    </row>
    <row r="43" spans="1:47" s="13" customFormat="1" ht="15" customHeight="1">
      <c r="A43" s="238"/>
      <c r="B43" s="199" t="s">
        <v>29</v>
      </c>
      <c r="C43" s="77" t="s">
        <v>10</v>
      </c>
      <c r="D43" s="78"/>
      <c r="E43" s="79"/>
      <c r="F43" s="80"/>
      <c r="G43" s="78"/>
      <c r="H43" s="81"/>
      <c r="I43" s="80"/>
      <c r="J43" s="82"/>
      <c r="K43" s="83"/>
      <c r="L43" s="84"/>
      <c r="M43" s="83"/>
      <c r="N43" s="83"/>
      <c r="O43" s="83"/>
      <c r="P43" s="83"/>
      <c r="Q43" s="85"/>
      <c r="R43" s="8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6"/>
      <c r="AN43" s="56"/>
      <c r="AO43" s="56"/>
      <c r="AP43" s="56"/>
      <c r="AQ43" s="56"/>
      <c r="AR43" s="56"/>
      <c r="AS43" s="56"/>
      <c r="AT43" s="56"/>
      <c r="AU43" s="56"/>
    </row>
    <row r="44" spans="1:47" s="13" customFormat="1" ht="15" customHeight="1">
      <c r="A44" s="240">
        <v>40282</v>
      </c>
      <c r="B44" s="232" t="s">
        <v>53</v>
      </c>
      <c r="C44" s="354" t="s">
        <v>116</v>
      </c>
      <c r="D44" s="355"/>
      <c r="E44" s="355"/>
      <c r="F44" s="355"/>
      <c r="G44" s="355"/>
      <c r="H44" s="355"/>
      <c r="I44" s="355"/>
      <c r="J44" s="355"/>
      <c r="K44" s="355"/>
      <c r="L44" s="355"/>
      <c r="M44" s="355"/>
      <c r="N44" s="355"/>
      <c r="O44" s="355"/>
      <c r="P44" s="355"/>
      <c r="Q44" s="356"/>
      <c r="R44" s="182"/>
      <c r="S44" s="56"/>
      <c r="T44" s="56"/>
      <c r="U44" s="56"/>
      <c r="V44" s="56"/>
      <c r="W44" s="56"/>
      <c r="X44" s="56"/>
      <c r="Y44" s="56"/>
      <c r="Z44" s="56"/>
      <c r="AA44" s="56"/>
      <c r="AB44" s="56"/>
      <c r="AC44" s="56"/>
      <c r="AD44" s="56"/>
      <c r="AE44" s="56"/>
      <c r="AF44" s="56"/>
      <c r="AG44" s="56"/>
      <c r="AH44" s="56"/>
      <c r="AI44" s="56"/>
      <c r="AJ44" s="56"/>
      <c r="AK44" s="56"/>
      <c r="AL44" s="56"/>
      <c r="AM44" s="56"/>
      <c r="AN44" s="56"/>
      <c r="AO44" s="56"/>
      <c r="AP44" s="56"/>
      <c r="AQ44" s="56"/>
      <c r="AR44" s="56"/>
      <c r="AS44" s="56"/>
      <c r="AT44" s="56"/>
      <c r="AU44" s="56"/>
    </row>
    <row r="45" spans="1:47" s="13" customFormat="1" ht="20.25" customHeight="1">
      <c r="A45" s="237"/>
      <c r="B45" s="200"/>
      <c r="C45" s="184" t="s">
        <v>79</v>
      </c>
      <c r="D45" s="152">
        <v>100</v>
      </c>
      <c r="E45" s="153" t="s">
        <v>16</v>
      </c>
      <c r="F45" s="154">
        <v>5</v>
      </c>
      <c r="G45" s="152">
        <v>116</v>
      </c>
      <c r="H45" s="155" t="s">
        <v>16</v>
      </c>
      <c r="I45" s="154">
        <v>12</v>
      </c>
      <c r="J45" s="156"/>
      <c r="K45" s="185">
        <v>1</v>
      </c>
      <c r="L45" s="158">
        <f>ROUND(((G45*20+I45)-(D45*20+F45)),2)</f>
        <v>327</v>
      </c>
      <c r="M45" s="158">
        <v>1.8</v>
      </c>
      <c r="N45" s="157">
        <v>1.5</v>
      </c>
      <c r="O45" s="157"/>
      <c r="P45" s="157">
        <f>ROUND(L45*M45*N45,2)</f>
        <v>882.9</v>
      </c>
      <c r="Q45" s="159">
        <f>P45</f>
        <v>882.9</v>
      </c>
      <c r="R45" s="182"/>
      <c r="S45" s="56"/>
      <c r="T45" s="56"/>
      <c r="U45" s="56"/>
      <c r="V45" s="56"/>
      <c r="W45" s="56"/>
      <c r="X45" s="56"/>
      <c r="Y45" s="56"/>
      <c r="Z45" s="56"/>
      <c r="AA45" s="56"/>
      <c r="AB45" s="56"/>
      <c r="AC45" s="56"/>
      <c r="AD45" s="56"/>
      <c r="AE45" s="56"/>
      <c r="AF45" s="56"/>
      <c r="AG45" s="56"/>
      <c r="AH45" s="56"/>
      <c r="AI45" s="56"/>
      <c r="AJ45" s="56"/>
      <c r="AK45" s="56"/>
      <c r="AL45" s="56"/>
      <c r="AM45" s="56"/>
      <c r="AN45" s="56"/>
      <c r="AO45" s="56"/>
      <c r="AP45" s="56"/>
      <c r="AQ45" s="56"/>
      <c r="AR45" s="56"/>
      <c r="AS45" s="56"/>
      <c r="AT45" s="56"/>
      <c r="AU45" s="56"/>
    </row>
    <row r="46" spans="1:47" s="13" customFormat="1" ht="15" customHeight="1">
      <c r="A46" s="237"/>
      <c r="B46" s="22"/>
      <c r="C46" s="160" t="s">
        <v>17</v>
      </c>
      <c r="D46" s="161"/>
      <c r="E46" s="162"/>
      <c r="F46" s="163"/>
      <c r="G46" s="161"/>
      <c r="H46" s="164"/>
      <c r="I46" s="163"/>
      <c r="J46" s="165"/>
      <c r="K46" s="165"/>
      <c r="L46" s="167"/>
      <c r="M46" s="167"/>
      <c r="N46" s="167"/>
      <c r="O46" s="167"/>
      <c r="P46" s="167"/>
      <c r="Q46" s="168">
        <f>SUM(Q45)</f>
        <v>882.9</v>
      </c>
      <c r="R46" s="211"/>
      <c r="S46" s="56"/>
      <c r="T46" s="56"/>
      <c r="U46" s="56"/>
      <c r="V46" s="56"/>
      <c r="W46" s="56"/>
      <c r="X46" s="56"/>
      <c r="Y46" s="56"/>
      <c r="Z46" s="56"/>
      <c r="AA46" s="56"/>
      <c r="AB46" s="56"/>
      <c r="AC46" s="56"/>
      <c r="AD46" s="56"/>
      <c r="AE46" s="56"/>
      <c r="AF46" s="56"/>
      <c r="AG46" s="56"/>
      <c r="AH46" s="56"/>
      <c r="AI46" s="56"/>
      <c r="AJ46" s="56"/>
      <c r="AK46" s="56"/>
      <c r="AL46" s="56"/>
      <c r="AM46" s="56"/>
      <c r="AN46" s="56"/>
      <c r="AO46" s="56"/>
      <c r="AP46" s="56"/>
      <c r="AQ46" s="56"/>
      <c r="AR46" s="56"/>
      <c r="AS46" s="56"/>
      <c r="AT46" s="56"/>
      <c r="AU46" s="56"/>
    </row>
    <row r="47" spans="1:47" s="13" customFormat="1" ht="15" customHeight="1">
      <c r="A47" s="237"/>
      <c r="B47" s="22"/>
      <c r="C47" s="186"/>
      <c r="D47" s="187"/>
      <c r="E47" s="188"/>
      <c r="F47" s="189"/>
      <c r="G47" s="187"/>
      <c r="H47" s="190"/>
      <c r="I47" s="189"/>
      <c r="J47" s="156"/>
      <c r="K47" s="156"/>
      <c r="L47" s="191"/>
      <c r="M47" s="191"/>
      <c r="N47" s="191"/>
      <c r="O47" s="191"/>
      <c r="P47" s="191"/>
      <c r="Q47" s="192"/>
      <c r="R47" s="23"/>
      <c r="S47" s="56"/>
      <c r="T47" s="56"/>
      <c r="U47" s="56"/>
      <c r="V47" s="56"/>
      <c r="W47" s="56"/>
      <c r="X47" s="56"/>
      <c r="Y47" s="56"/>
      <c r="Z47" s="56"/>
      <c r="AA47" s="56"/>
      <c r="AB47" s="56"/>
      <c r="AC47" s="56"/>
      <c r="AD47" s="56"/>
      <c r="AE47" s="56"/>
      <c r="AF47" s="56"/>
      <c r="AG47" s="56"/>
      <c r="AH47" s="56"/>
      <c r="AI47" s="56"/>
      <c r="AJ47" s="56"/>
      <c r="AK47" s="56"/>
      <c r="AL47" s="56"/>
      <c r="AM47" s="56"/>
      <c r="AN47" s="56"/>
      <c r="AO47" s="56"/>
      <c r="AP47" s="56"/>
      <c r="AQ47" s="56"/>
      <c r="AR47" s="56"/>
      <c r="AS47" s="56"/>
      <c r="AT47" s="56"/>
      <c r="AU47" s="56"/>
    </row>
    <row r="48" spans="1:47" s="13" customFormat="1" ht="15" customHeight="1">
      <c r="A48" s="240" t="s">
        <v>188</v>
      </c>
      <c r="B48" s="232" t="s">
        <v>54</v>
      </c>
      <c r="C48" s="354" t="s">
        <v>117</v>
      </c>
      <c r="D48" s="355"/>
      <c r="E48" s="355"/>
      <c r="F48" s="355"/>
      <c r="G48" s="355"/>
      <c r="H48" s="355"/>
      <c r="I48" s="355"/>
      <c r="J48" s="355"/>
      <c r="K48" s="355"/>
      <c r="L48" s="355"/>
      <c r="M48" s="355"/>
      <c r="N48" s="355"/>
      <c r="O48" s="355"/>
      <c r="P48" s="355"/>
      <c r="Q48" s="356"/>
      <c r="R48" s="182"/>
      <c r="S48" s="56"/>
      <c r="T48" s="56"/>
      <c r="U48" s="56"/>
      <c r="V48" s="56"/>
      <c r="W48" s="56"/>
      <c r="X48" s="56"/>
      <c r="Y48" s="56"/>
      <c r="Z48" s="56"/>
      <c r="AA48" s="56"/>
      <c r="AB48" s="56"/>
      <c r="AC48" s="56"/>
      <c r="AD48" s="56"/>
      <c r="AE48" s="56"/>
      <c r="AF48" s="56"/>
      <c r="AG48" s="56"/>
      <c r="AH48" s="56"/>
      <c r="AI48" s="56"/>
      <c r="AJ48" s="56"/>
      <c r="AK48" s="56"/>
      <c r="AL48" s="56"/>
      <c r="AM48" s="56"/>
      <c r="AN48" s="56"/>
      <c r="AO48" s="56"/>
      <c r="AP48" s="56"/>
      <c r="AQ48" s="56"/>
      <c r="AR48" s="56"/>
      <c r="AS48" s="56"/>
      <c r="AT48" s="56"/>
      <c r="AU48" s="56"/>
    </row>
    <row r="49" spans="1:47" s="13" customFormat="1" ht="15" customHeight="1">
      <c r="A49" s="237"/>
      <c r="B49" s="200"/>
      <c r="C49" s="184" t="s">
        <v>79</v>
      </c>
      <c r="D49" s="152">
        <v>100</v>
      </c>
      <c r="E49" s="153" t="s">
        <v>16</v>
      </c>
      <c r="F49" s="154">
        <v>5</v>
      </c>
      <c r="G49" s="152">
        <v>116</v>
      </c>
      <c r="H49" s="155" t="s">
        <v>16</v>
      </c>
      <c r="I49" s="154">
        <v>12</v>
      </c>
      <c r="J49" s="156"/>
      <c r="K49" s="185">
        <v>1</v>
      </c>
      <c r="L49" s="158">
        <f>ROUND(((G49*20+I49)-(D49*20+F49)),2)</f>
        <v>327</v>
      </c>
      <c r="M49" s="158">
        <v>1.8</v>
      </c>
      <c r="N49" s="157">
        <v>1.2</v>
      </c>
      <c r="O49" s="157"/>
      <c r="P49" s="157">
        <f>ROUND(L49*M49*N49,2)</f>
        <v>706.32</v>
      </c>
      <c r="Q49" s="159">
        <f>P49</f>
        <v>706.32</v>
      </c>
      <c r="R49" s="182"/>
      <c r="S49" s="56"/>
      <c r="T49" s="56"/>
      <c r="U49" s="56"/>
      <c r="V49" s="56"/>
      <c r="W49" s="56"/>
      <c r="X49" s="56"/>
      <c r="Y49" s="56"/>
      <c r="Z49" s="56"/>
      <c r="AA49" s="56"/>
      <c r="AB49" s="56"/>
      <c r="AC49" s="56"/>
      <c r="AD49" s="56"/>
      <c r="AE49" s="56"/>
      <c r="AF49" s="56"/>
      <c r="AG49" s="56"/>
      <c r="AH49" s="56"/>
      <c r="AI49" s="56"/>
      <c r="AJ49" s="56"/>
      <c r="AK49" s="56"/>
      <c r="AL49" s="56"/>
      <c r="AM49" s="56"/>
      <c r="AN49" s="56"/>
      <c r="AO49" s="56"/>
      <c r="AP49" s="56"/>
      <c r="AQ49" s="56"/>
      <c r="AR49" s="56"/>
      <c r="AS49" s="56"/>
      <c r="AT49" s="56"/>
      <c r="AU49" s="56"/>
    </row>
    <row r="50" spans="1:47" s="13" customFormat="1" ht="15" customHeight="1">
      <c r="A50" s="237"/>
      <c r="B50" s="22"/>
      <c r="C50" s="160" t="s">
        <v>17</v>
      </c>
      <c r="D50" s="161"/>
      <c r="E50" s="162"/>
      <c r="F50" s="163"/>
      <c r="G50" s="161"/>
      <c r="H50" s="164"/>
      <c r="I50" s="163"/>
      <c r="J50" s="165"/>
      <c r="K50" s="165"/>
      <c r="L50" s="167"/>
      <c r="M50" s="167"/>
      <c r="N50" s="167"/>
      <c r="O50" s="167"/>
      <c r="P50" s="167"/>
      <c r="Q50" s="168">
        <f>SUM(Q49)</f>
        <v>706.32</v>
      </c>
      <c r="R50" s="211"/>
      <c r="S50" s="56"/>
      <c r="T50" s="56"/>
      <c r="U50" s="56"/>
      <c r="V50" s="56"/>
      <c r="W50" s="56"/>
      <c r="X50" s="56"/>
      <c r="Y50" s="56"/>
      <c r="Z50" s="56"/>
      <c r="AA50" s="56"/>
      <c r="AB50" s="56"/>
      <c r="AC50" s="56"/>
      <c r="AD50" s="56"/>
      <c r="AE50" s="56"/>
      <c r="AF50" s="56"/>
      <c r="AG50" s="56"/>
      <c r="AH50" s="56"/>
      <c r="AI50" s="56"/>
      <c r="AJ50" s="56"/>
      <c r="AK50" s="56"/>
      <c r="AL50" s="56"/>
      <c r="AM50" s="56"/>
      <c r="AN50" s="56"/>
      <c r="AO50" s="56"/>
      <c r="AP50" s="56"/>
      <c r="AQ50" s="56"/>
      <c r="AR50" s="56"/>
      <c r="AS50" s="56"/>
      <c r="AT50" s="56"/>
      <c r="AU50" s="56"/>
    </row>
    <row r="51" spans="1:47" s="13" customFormat="1" ht="15" customHeight="1">
      <c r="A51" s="237"/>
      <c r="B51" s="200"/>
      <c r="C51" s="184"/>
      <c r="D51" s="175"/>
      <c r="E51" s="176"/>
      <c r="F51" s="177"/>
      <c r="G51" s="175"/>
      <c r="H51" s="178"/>
      <c r="I51" s="177"/>
      <c r="J51" s="179"/>
      <c r="K51" s="180"/>
      <c r="L51" s="195"/>
      <c r="M51" s="180"/>
      <c r="N51" s="180"/>
      <c r="O51" s="180"/>
      <c r="P51" s="180"/>
      <c r="Q51" s="181"/>
      <c r="R51" s="182"/>
      <c r="S51" s="56"/>
      <c r="T51" s="56"/>
      <c r="U51" s="56"/>
      <c r="V51" s="56"/>
      <c r="W51" s="56"/>
      <c r="X51" s="56"/>
      <c r="Y51" s="56"/>
      <c r="Z51" s="56"/>
      <c r="AA51" s="56"/>
      <c r="AB51" s="56"/>
      <c r="AC51" s="56"/>
      <c r="AD51" s="56"/>
      <c r="AE51" s="56"/>
      <c r="AF51" s="56"/>
      <c r="AG51" s="56"/>
      <c r="AH51" s="56"/>
      <c r="AI51" s="56"/>
      <c r="AJ51" s="56"/>
      <c r="AK51" s="56"/>
      <c r="AL51" s="56"/>
      <c r="AM51" s="56"/>
      <c r="AN51" s="56"/>
      <c r="AO51" s="56"/>
      <c r="AP51" s="56"/>
      <c r="AQ51" s="56"/>
      <c r="AR51" s="56"/>
      <c r="AS51" s="56"/>
      <c r="AT51" s="56"/>
      <c r="AU51" s="56"/>
    </row>
    <row r="52" spans="1:47" s="13" customFormat="1" ht="15" customHeight="1">
      <c r="A52" s="240" t="s">
        <v>121</v>
      </c>
      <c r="B52" s="232" t="s">
        <v>55</v>
      </c>
      <c r="C52" s="354" t="s">
        <v>80</v>
      </c>
      <c r="D52" s="355"/>
      <c r="E52" s="355"/>
      <c r="F52" s="355"/>
      <c r="G52" s="355"/>
      <c r="H52" s="355"/>
      <c r="I52" s="355"/>
      <c r="J52" s="355"/>
      <c r="K52" s="355"/>
      <c r="L52" s="355"/>
      <c r="M52" s="355"/>
      <c r="N52" s="355"/>
      <c r="O52" s="355"/>
      <c r="P52" s="355"/>
      <c r="Q52" s="356"/>
      <c r="R52" s="182"/>
      <c r="S52" s="56"/>
      <c r="T52" s="56"/>
      <c r="U52" s="56"/>
      <c r="V52" s="56"/>
      <c r="W52" s="56"/>
      <c r="X52" s="56"/>
      <c r="Y52" s="56"/>
      <c r="Z52" s="56"/>
      <c r="AA52" s="56"/>
      <c r="AB52" s="56"/>
      <c r="AC52" s="56"/>
      <c r="AD52" s="56"/>
      <c r="AE52" s="56"/>
      <c r="AF52" s="56"/>
      <c r="AG52" s="56"/>
      <c r="AH52" s="56"/>
      <c r="AI52" s="56"/>
      <c r="AJ52" s="56"/>
      <c r="AK52" s="56"/>
      <c r="AL52" s="56"/>
      <c r="AM52" s="56"/>
      <c r="AN52" s="56"/>
      <c r="AO52" s="56"/>
      <c r="AP52" s="56"/>
      <c r="AQ52" s="56"/>
      <c r="AR52" s="56"/>
      <c r="AS52" s="56"/>
      <c r="AT52" s="56"/>
      <c r="AU52" s="56"/>
    </row>
    <row r="53" spans="1:47" s="13" customFormat="1" ht="15" customHeight="1">
      <c r="A53" s="237"/>
      <c r="B53" s="200"/>
      <c r="C53" s="193" t="s">
        <v>81</v>
      </c>
      <c r="D53" s="170"/>
      <c r="E53" s="170"/>
      <c r="F53" s="170"/>
      <c r="G53" s="170"/>
      <c r="H53" s="170"/>
      <c r="I53" s="170"/>
      <c r="J53" s="170"/>
      <c r="K53" s="170"/>
      <c r="L53" s="194" t="s">
        <v>82</v>
      </c>
      <c r="M53" s="158" t="s">
        <v>83</v>
      </c>
      <c r="N53" s="170"/>
      <c r="O53" s="170"/>
      <c r="P53" s="170"/>
      <c r="Q53" s="171"/>
      <c r="R53" s="182"/>
      <c r="S53" s="56"/>
      <c r="T53" s="56"/>
      <c r="U53" s="56"/>
      <c r="V53" s="56"/>
      <c r="W53" s="56"/>
      <c r="X53" s="56"/>
      <c r="Y53" s="56"/>
      <c r="Z53" s="56"/>
      <c r="AA53" s="56"/>
      <c r="AB53" s="56"/>
      <c r="AC53" s="56"/>
      <c r="AD53" s="56"/>
      <c r="AE53" s="56"/>
      <c r="AF53" s="56"/>
      <c r="AG53" s="56"/>
      <c r="AH53" s="56"/>
      <c r="AI53" s="56"/>
      <c r="AJ53" s="56"/>
      <c r="AK53" s="56"/>
      <c r="AL53" s="56"/>
      <c r="AM53" s="56"/>
      <c r="AN53" s="56"/>
      <c r="AO53" s="56"/>
      <c r="AP53" s="56"/>
      <c r="AQ53" s="56"/>
      <c r="AR53" s="56"/>
      <c r="AS53" s="56"/>
      <c r="AT53" s="56"/>
      <c r="AU53" s="56"/>
    </row>
    <row r="54" spans="1:47" s="13" customFormat="1" ht="15" customHeight="1">
      <c r="A54" s="237"/>
      <c r="B54" s="200"/>
      <c r="C54" s="184" t="s">
        <v>79</v>
      </c>
      <c r="D54" s="175"/>
      <c r="E54" s="176"/>
      <c r="F54" s="177"/>
      <c r="G54" s="175"/>
      <c r="H54" s="178"/>
      <c r="I54" s="177"/>
      <c r="J54" s="179"/>
      <c r="K54" s="180"/>
      <c r="L54" s="195">
        <f>ROUND(L49*1.8*1.6,2)</f>
        <v>941.76</v>
      </c>
      <c r="M54" s="180">
        <f>ROUND(L49*3.14*1.2*1.2/4,2)</f>
        <v>369.64</v>
      </c>
      <c r="N54" s="180"/>
      <c r="O54" s="180"/>
      <c r="P54" s="180">
        <f>ROUND(L54-M54,2)</f>
        <v>572.12</v>
      </c>
      <c r="Q54" s="181">
        <f>P54</f>
        <v>572.12</v>
      </c>
      <c r="R54" s="182"/>
      <c r="S54" s="56"/>
      <c r="T54" s="56"/>
      <c r="U54" s="56"/>
      <c r="V54" s="56"/>
      <c r="W54" s="56"/>
      <c r="X54" s="56"/>
      <c r="Y54" s="56"/>
      <c r="Z54" s="56"/>
      <c r="AA54" s="56"/>
      <c r="AB54" s="56"/>
      <c r="AC54" s="56"/>
      <c r="AD54" s="56"/>
      <c r="AE54" s="56"/>
      <c r="AF54" s="56"/>
      <c r="AG54" s="56"/>
      <c r="AH54" s="56"/>
      <c r="AI54" s="56"/>
      <c r="AJ54" s="56"/>
      <c r="AK54" s="56"/>
      <c r="AL54" s="56"/>
      <c r="AM54" s="56"/>
      <c r="AN54" s="56"/>
      <c r="AO54" s="56"/>
      <c r="AP54" s="56"/>
      <c r="AQ54" s="56"/>
      <c r="AR54" s="56"/>
      <c r="AS54" s="56"/>
      <c r="AT54" s="56"/>
      <c r="AU54" s="56"/>
    </row>
    <row r="55" spans="1:47" s="13" customFormat="1" ht="15" customHeight="1">
      <c r="A55" s="237"/>
      <c r="B55" s="200"/>
      <c r="C55" s="160" t="s">
        <v>17</v>
      </c>
      <c r="D55" s="161"/>
      <c r="E55" s="162"/>
      <c r="F55" s="163"/>
      <c r="G55" s="161"/>
      <c r="H55" s="164"/>
      <c r="I55" s="163"/>
      <c r="J55" s="165"/>
      <c r="K55" s="165"/>
      <c r="L55" s="167"/>
      <c r="M55" s="167"/>
      <c r="N55" s="167"/>
      <c r="O55" s="167"/>
      <c r="P55" s="167"/>
      <c r="Q55" s="168">
        <f>SUM(Q54)</f>
        <v>572.12</v>
      </c>
      <c r="R55" s="230"/>
      <c r="S55" s="56"/>
      <c r="T55" s="56"/>
      <c r="U55" s="56"/>
      <c r="V55" s="56"/>
      <c r="W55" s="56"/>
      <c r="X55" s="56"/>
      <c r="Y55" s="56"/>
      <c r="Z55" s="56"/>
      <c r="AA55" s="56"/>
      <c r="AB55" s="56"/>
      <c r="AC55" s="56"/>
      <c r="AD55" s="56"/>
      <c r="AE55" s="56"/>
      <c r="AF55" s="56"/>
      <c r="AG55" s="56"/>
      <c r="AH55" s="56"/>
      <c r="AI55" s="56"/>
      <c r="AJ55" s="56"/>
      <c r="AK55" s="56"/>
      <c r="AL55" s="56"/>
      <c r="AM55" s="56"/>
      <c r="AN55" s="56"/>
      <c r="AO55" s="56"/>
      <c r="AP55" s="56"/>
      <c r="AQ55" s="56"/>
      <c r="AR55" s="56"/>
      <c r="AS55" s="56"/>
      <c r="AT55" s="56"/>
      <c r="AU55" s="56"/>
    </row>
    <row r="56" spans="1:47" s="13" customFormat="1" ht="15" customHeight="1">
      <c r="A56" s="237"/>
      <c r="B56" s="200"/>
      <c r="C56" s="184"/>
      <c r="D56" s="175"/>
      <c r="E56" s="176"/>
      <c r="F56" s="177"/>
      <c r="G56" s="175"/>
      <c r="H56" s="178"/>
      <c r="I56" s="177"/>
      <c r="J56" s="179"/>
      <c r="K56" s="180"/>
      <c r="L56" s="195"/>
      <c r="M56" s="180"/>
      <c r="N56" s="180"/>
      <c r="O56" s="180"/>
      <c r="P56" s="180"/>
      <c r="Q56" s="181"/>
      <c r="R56" s="182"/>
      <c r="S56" s="56"/>
      <c r="T56" s="56"/>
      <c r="U56" s="56"/>
      <c r="V56" s="56"/>
      <c r="W56" s="56"/>
      <c r="X56" s="56"/>
      <c r="Y56" s="56"/>
      <c r="Z56" s="56"/>
      <c r="AA56" s="56"/>
      <c r="AB56" s="56"/>
      <c r="AC56" s="56"/>
      <c r="AD56" s="56"/>
      <c r="AE56" s="56"/>
      <c r="AF56" s="56"/>
      <c r="AG56" s="56"/>
      <c r="AH56" s="56"/>
      <c r="AI56" s="56"/>
      <c r="AJ56" s="56"/>
      <c r="AK56" s="56"/>
      <c r="AL56" s="56"/>
      <c r="AM56" s="56"/>
      <c r="AN56" s="56"/>
      <c r="AO56" s="56"/>
      <c r="AP56" s="56"/>
      <c r="AQ56" s="56"/>
      <c r="AR56" s="56"/>
      <c r="AS56" s="56"/>
      <c r="AT56" s="56"/>
      <c r="AU56" s="56"/>
    </row>
    <row r="57" spans="1:47" s="13" customFormat="1" ht="15" customHeight="1">
      <c r="A57" s="240">
        <v>43059</v>
      </c>
      <c r="B57" s="232" t="s">
        <v>104</v>
      </c>
      <c r="C57" s="354" t="s">
        <v>84</v>
      </c>
      <c r="D57" s="355"/>
      <c r="E57" s="355"/>
      <c r="F57" s="355"/>
      <c r="G57" s="355"/>
      <c r="H57" s="355"/>
      <c r="I57" s="355"/>
      <c r="J57" s="355"/>
      <c r="K57" s="355"/>
      <c r="L57" s="383" t="s">
        <v>86</v>
      </c>
      <c r="M57" s="383"/>
      <c r="N57" s="233"/>
      <c r="O57" s="233"/>
      <c r="P57" s="233"/>
      <c r="Q57" s="234"/>
      <c r="R57" s="182"/>
      <c r="S57" s="56"/>
      <c r="T57" s="56"/>
      <c r="U57" s="56"/>
      <c r="V57" s="56"/>
      <c r="W57" s="56"/>
      <c r="X57" s="56"/>
      <c r="Y57" s="56"/>
      <c r="Z57" s="56"/>
      <c r="AA57" s="56"/>
      <c r="AB57" s="56"/>
      <c r="AC57" s="56"/>
      <c r="AD57" s="56"/>
      <c r="AE57" s="56"/>
      <c r="AF57" s="56"/>
      <c r="AG57" s="56"/>
      <c r="AH57" s="56"/>
      <c r="AI57" s="56"/>
      <c r="AJ57" s="56"/>
      <c r="AK57" s="56"/>
      <c r="AL57" s="56"/>
      <c r="AM57" s="56"/>
      <c r="AN57" s="56"/>
      <c r="AO57" s="56"/>
      <c r="AP57" s="56"/>
      <c r="AQ57" s="56"/>
      <c r="AR57" s="56"/>
      <c r="AS57" s="56"/>
      <c r="AT57" s="56"/>
      <c r="AU57" s="56"/>
    </row>
    <row r="58" spans="1:47" s="13" customFormat="1" ht="15" customHeight="1">
      <c r="A58" s="237"/>
      <c r="B58" s="200"/>
      <c r="C58" s="193" t="s">
        <v>85</v>
      </c>
      <c r="D58" s="175"/>
      <c r="E58" s="176"/>
      <c r="F58" s="177"/>
      <c r="G58" s="175"/>
      <c r="H58" s="178"/>
      <c r="I58" s="177"/>
      <c r="J58" s="179"/>
      <c r="K58" s="180"/>
      <c r="L58" s="195" t="s">
        <v>87</v>
      </c>
      <c r="M58" s="196" t="s">
        <v>88</v>
      </c>
      <c r="N58" s="180"/>
      <c r="O58" s="180"/>
      <c r="P58" s="180"/>
      <c r="Q58" s="181"/>
      <c r="R58" s="182"/>
      <c r="S58" s="56"/>
      <c r="T58" s="56"/>
      <c r="U58" s="56"/>
      <c r="V58" s="56"/>
      <c r="W58" s="56"/>
      <c r="X58" s="56"/>
      <c r="Y58" s="56"/>
      <c r="Z58" s="56"/>
      <c r="AA58" s="56"/>
      <c r="AB58" s="56"/>
      <c r="AC58" s="56"/>
      <c r="AD58" s="56"/>
      <c r="AE58" s="56"/>
      <c r="AF58" s="56"/>
      <c r="AG58" s="56"/>
      <c r="AH58" s="56"/>
      <c r="AI58" s="56"/>
      <c r="AJ58" s="56"/>
      <c r="AK58" s="56"/>
      <c r="AL58" s="56"/>
      <c r="AM58" s="56"/>
      <c r="AN58" s="56"/>
      <c r="AO58" s="56"/>
      <c r="AP58" s="56"/>
      <c r="AQ58" s="56"/>
      <c r="AR58" s="56"/>
      <c r="AS58" s="56"/>
      <c r="AT58" s="56"/>
      <c r="AU58" s="56"/>
    </row>
    <row r="59" spans="1:47" s="13" customFormat="1" ht="15" customHeight="1">
      <c r="A59" s="237"/>
      <c r="B59" s="200"/>
      <c r="C59" s="184" t="s">
        <v>79</v>
      </c>
      <c r="D59" s="175"/>
      <c r="E59" s="176"/>
      <c r="F59" s="177"/>
      <c r="G59" s="175"/>
      <c r="H59" s="178"/>
      <c r="I59" s="177"/>
      <c r="J59" s="179"/>
      <c r="K59" s="180"/>
      <c r="L59" s="195">
        <f>ROUND(Q46+Q50,2)</f>
        <v>1589.22</v>
      </c>
      <c r="M59" s="180">
        <f>L54</f>
        <v>941.76</v>
      </c>
      <c r="N59" s="180"/>
      <c r="O59" s="180"/>
      <c r="P59" s="180">
        <f>ROUND(L59-M59,2)</f>
        <v>647.46</v>
      </c>
      <c r="Q59" s="181">
        <f>P59</f>
        <v>647.46</v>
      </c>
      <c r="R59" s="182"/>
      <c r="S59" s="56"/>
      <c r="T59" s="56"/>
      <c r="U59" s="56"/>
      <c r="V59" s="56"/>
      <c r="W59" s="56"/>
      <c r="X59" s="56"/>
      <c r="Y59" s="56"/>
      <c r="Z59" s="56"/>
      <c r="AA59" s="56"/>
      <c r="AB59" s="56"/>
      <c r="AC59" s="56"/>
      <c r="AD59" s="56"/>
      <c r="AE59" s="56"/>
      <c r="AF59" s="56"/>
      <c r="AG59" s="56"/>
      <c r="AH59" s="56"/>
      <c r="AI59" s="56"/>
      <c r="AJ59" s="56"/>
      <c r="AK59" s="56"/>
      <c r="AL59" s="56"/>
      <c r="AM59" s="56"/>
      <c r="AN59" s="56"/>
      <c r="AO59" s="56"/>
      <c r="AP59" s="56"/>
      <c r="AQ59" s="56"/>
      <c r="AR59" s="56"/>
      <c r="AS59" s="56"/>
      <c r="AT59" s="56"/>
      <c r="AU59" s="56"/>
    </row>
    <row r="60" spans="1:47" s="13" customFormat="1" ht="15" customHeight="1">
      <c r="A60" s="237"/>
      <c r="B60" s="200"/>
      <c r="C60" s="160" t="s">
        <v>17</v>
      </c>
      <c r="D60" s="161"/>
      <c r="E60" s="162"/>
      <c r="F60" s="163"/>
      <c r="G60" s="161"/>
      <c r="H60" s="164"/>
      <c r="I60" s="163"/>
      <c r="J60" s="165"/>
      <c r="K60" s="165"/>
      <c r="L60" s="167"/>
      <c r="M60" s="167"/>
      <c r="N60" s="167"/>
      <c r="O60" s="167"/>
      <c r="P60" s="167"/>
      <c r="Q60" s="168">
        <f>SUM(Q59)</f>
        <v>647.46</v>
      </c>
      <c r="R60" s="230"/>
      <c r="S60" s="56"/>
      <c r="T60" s="56"/>
      <c r="U60" s="56"/>
      <c r="V60" s="56"/>
      <c r="W60" s="56"/>
      <c r="X60" s="56"/>
      <c r="Y60" s="56"/>
      <c r="Z60" s="56"/>
      <c r="AA60" s="56"/>
      <c r="AB60" s="56"/>
      <c r="AC60" s="56"/>
      <c r="AD60" s="56"/>
      <c r="AE60" s="56"/>
      <c r="AF60" s="56"/>
      <c r="AG60" s="56"/>
      <c r="AH60" s="56"/>
      <c r="AI60" s="56"/>
      <c r="AJ60" s="56"/>
      <c r="AK60" s="56"/>
      <c r="AL60" s="56"/>
      <c r="AM60" s="56"/>
      <c r="AN60" s="56"/>
      <c r="AO60" s="56"/>
      <c r="AP60" s="56"/>
      <c r="AQ60" s="56"/>
      <c r="AR60" s="56"/>
      <c r="AS60" s="56"/>
      <c r="AT60" s="56"/>
      <c r="AU60" s="56"/>
    </row>
    <row r="61" spans="1:47" s="13" customFormat="1" ht="15" customHeight="1">
      <c r="A61" s="237"/>
      <c r="B61" s="200"/>
      <c r="C61" s="184"/>
      <c r="D61" s="175"/>
      <c r="E61" s="176"/>
      <c r="F61" s="177"/>
      <c r="G61" s="175"/>
      <c r="H61" s="178"/>
      <c r="I61" s="177"/>
      <c r="J61" s="179"/>
      <c r="K61" s="180"/>
      <c r="L61" s="195"/>
      <c r="M61" s="180"/>
      <c r="N61" s="180"/>
      <c r="O61" s="180"/>
      <c r="P61" s="180"/>
      <c r="Q61" s="181"/>
      <c r="R61" s="182"/>
      <c r="S61" s="56"/>
      <c r="T61" s="56"/>
      <c r="U61" s="56"/>
      <c r="V61" s="56"/>
      <c r="W61" s="56"/>
      <c r="X61" s="56"/>
      <c r="Y61" s="56"/>
      <c r="Z61" s="56"/>
      <c r="AA61" s="56"/>
      <c r="AB61" s="56"/>
      <c r="AC61" s="56"/>
      <c r="AD61" s="56"/>
      <c r="AE61" s="56"/>
      <c r="AF61" s="56"/>
      <c r="AG61" s="56"/>
      <c r="AH61" s="56"/>
      <c r="AI61" s="56"/>
      <c r="AJ61" s="56"/>
      <c r="AK61" s="56"/>
      <c r="AL61" s="56"/>
      <c r="AM61" s="56"/>
      <c r="AN61" s="56"/>
      <c r="AO61" s="56"/>
      <c r="AP61" s="56"/>
      <c r="AQ61" s="56"/>
      <c r="AR61" s="56"/>
      <c r="AS61" s="56"/>
      <c r="AT61" s="56"/>
      <c r="AU61" s="56"/>
    </row>
    <row r="62" spans="1:47" s="13" customFormat="1" ht="15" customHeight="1">
      <c r="A62" s="240">
        <v>60010</v>
      </c>
      <c r="B62" s="232" t="s">
        <v>105</v>
      </c>
      <c r="C62" s="354" t="s">
        <v>128</v>
      </c>
      <c r="D62" s="355"/>
      <c r="E62" s="355"/>
      <c r="F62" s="355"/>
      <c r="G62" s="355"/>
      <c r="H62" s="355"/>
      <c r="I62" s="355"/>
      <c r="J62" s="355"/>
      <c r="K62" s="355"/>
      <c r="L62" s="355"/>
      <c r="M62" s="355"/>
      <c r="N62" s="355"/>
      <c r="O62" s="355"/>
      <c r="P62" s="355"/>
      <c r="Q62" s="356"/>
      <c r="R62" s="182"/>
      <c r="S62" s="56"/>
      <c r="T62" s="56"/>
      <c r="U62" s="56"/>
      <c r="V62" s="56"/>
      <c r="W62" s="56"/>
      <c r="X62" s="56"/>
      <c r="Y62" s="56"/>
      <c r="Z62" s="56"/>
      <c r="AA62" s="56"/>
      <c r="AB62" s="56"/>
      <c r="AC62" s="56"/>
      <c r="AD62" s="56"/>
      <c r="AE62" s="56"/>
      <c r="AF62" s="56"/>
      <c r="AG62" s="56"/>
      <c r="AH62" s="56"/>
      <c r="AI62" s="56"/>
      <c r="AJ62" s="56"/>
      <c r="AK62" s="56"/>
      <c r="AL62" s="56"/>
      <c r="AM62" s="56"/>
      <c r="AN62" s="56"/>
      <c r="AO62" s="56"/>
      <c r="AP62" s="56"/>
      <c r="AQ62" s="56"/>
      <c r="AR62" s="56"/>
      <c r="AS62" s="56"/>
      <c r="AT62" s="56"/>
      <c r="AU62" s="56"/>
    </row>
    <row r="63" spans="1:47" s="13" customFormat="1" ht="15" customHeight="1">
      <c r="A63" s="237"/>
      <c r="B63" s="183"/>
      <c r="C63" s="193" t="s">
        <v>89</v>
      </c>
      <c r="D63" s="170"/>
      <c r="E63" s="170"/>
      <c r="F63" s="170"/>
      <c r="G63" s="170"/>
      <c r="H63" s="170"/>
      <c r="I63" s="170"/>
      <c r="J63" s="170"/>
      <c r="K63" s="170"/>
      <c r="L63" s="170"/>
      <c r="M63" s="170"/>
      <c r="N63" s="170"/>
      <c r="O63" s="170"/>
      <c r="P63" s="170"/>
      <c r="Q63" s="171"/>
      <c r="R63" s="182"/>
      <c r="S63" s="56"/>
      <c r="T63" s="56"/>
      <c r="U63" s="56"/>
      <c r="V63" s="56"/>
      <c r="W63" s="56"/>
      <c r="X63" s="56"/>
      <c r="Y63" s="56"/>
      <c r="Z63" s="56"/>
      <c r="AA63" s="56"/>
      <c r="AB63" s="56"/>
      <c r="AC63" s="56"/>
      <c r="AD63" s="56"/>
      <c r="AE63" s="56"/>
      <c r="AF63" s="56"/>
      <c r="AG63" s="56"/>
      <c r="AH63" s="56"/>
      <c r="AI63" s="56"/>
      <c r="AJ63" s="56"/>
      <c r="AK63" s="56"/>
      <c r="AL63" s="56"/>
      <c r="AM63" s="56"/>
      <c r="AN63" s="56"/>
      <c r="AO63" s="56"/>
      <c r="AP63" s="56"/>
      <c r="AQ63" s="56"/>
      <c r="AR63" s="56"/>
      <c r="AS63" s="56"/>
      <c r="AT63" s="56"/>
      <c r="AU63" s="56"/>
    </row>
    <row r="64" spans="1:47" s="13" customFormat="1" ht="15" customHeight="1">
      <c r="A64" s="237"/>
      <c r="B64" s="183"/>
      <c r="C64" s="151" t="s">
        <v>90</v>
      </c>
      <c r="D64" s="175"/>
      <c r="E64" s="176"/>
      <c r="F64" s="177"/>
      <c r="G64" s="175"/>
      <c r="H64" s="178"/>
      <c r="I64" s="177"/>
      <c r="J64" s="179"/>
      <c r="K64" s="180"/>
      <c r="L64" s="195"/>
      <c r="M64" s="180"/>
      <c r="N64" s="169">
        <v>1.6</v>
      </c>
      <c r="O64" s="157"/>
      <c r="P64" s="157">
        <f>ROUND(Q46+Q50,2)</f>
        <v>1589.22</v>
      </c>
      <c r="Q64" s="159">
        <f>ROUND(P64*1.6,2)</f>
        <v>2542.75</v>
      </c>
      <c r="R64" s="182"/>
      <c r="S64" s="56"/>
      <c r="T64" s="56"/>
      <c r="U64" s="56"/>
      <c r="V64" s="56"/>
      <c r="W64" s="56"/>
      <c r="X64" s="56"/>
      <c r="Y64" s="56"/>
      <c r="Z64" s="56"/>
      <c r="AA64" s="56"/>
      <c r="AB64" s="56"/>
      <c r="AC64" s="56"/>
      <c r="AD64" s="56"/>
      <c r="AE64" s="56"/>
      <c r="AF64" s="56"/>
      <c r="AG64" s="56"/>
      <c r="AH64" s="56"/>
      <c r="AI64" s="56"/>
      <c r="AJ64" s="56"/>
      <c r="AK64" s="56"/>
      <c r="AL64" s="56"/>
      <c r="AM64" s="56"/>
      <c r="AN64" s="56"/>
      <c r="AO64" s="56"/>
      <c r="AP64" s="56"/>
      <c r="AQ64" s="56"/>
      <c r="AR64" s="56"/>
      <c r="AS64" s="56"/>
      <c r="AT64" s="56"/>
      <c r="AU64" s="56"/>
    </row>
    <row r="65" spans="1:47" s="13" customFormat="1" ht="15" customHeight="1">
      <c r="A65" s="205"/>
      <c r="B65" s="183"/>
      <c r="C65" s="151" t="s">
        <v>91</v>
      </c>
      <c r="D65" s="175"/>
      <c r="E65" s="176"/>
      <c r="F65" s="177"/>
      <c r="G65" s="175"/>
      <c r="H65" s="178"/>
      <c r="I65" s="177"/>
      <c r="J65" s="179"/>
      <c r="K65" s="180"/>
      <c r="L65" s="195"/>
      <c r="M65" s="180"/>
      <c r="N65" s="169">
        <v>1.6</v>
      </c>
      <c r="O65" s="157"/>
      <c r="P65" s="157">
        <f>ROUND(-Q60,2)</f>
        <v>-647.46</v>
      </c>
      <c r="Q65" s="159">
        <f>ROUND(P65*1.6,2)</f>
        <v>-1035.94</v>
      </c>
      <c r="R65" s="182"/>
      <c r="S65" s="56"/>
      <c r="T65" s="56"/>
      <c r="U65" s="56"/>
      <c r="V65" s="56"/>
      <c r="W65" s="56"/>
      <c r="X65" s="56"/>
      <c r="Y65" s="56"/>
      <c r="Z65" s="56"/>
      <c r="AA65" s="56"/>
      <c r="AB65" s="56"/>
      <c r="AC65" s="56"/>
      <c r="AD65" s="56"/>
      <c r="AE65" s="56"/>
      <c r="AF65" s="56"/>
      <c r="AG65" s="56"/>
      <c r="AH65" s="56"/>
      <c r="AI65" s="56"/>
      <c r="AJ65" s="56"/>
      <c r="AK65" s="56"/>
      <c r="AL65" s="56"/>
      <c r="AM65" s="56"/>
      <c r="AN65" s="56"/>
      <c r="AO65" s="56"/>
      <c r="AP65" s="56"/>
      <c r="AQ65" s="56"/>
      <c r="AR65" s="56"/>
      <c r="AS65" s="56"/>
      <c r="AT65" s="56"/>
      <c r="AU65" s="56"/>
    </row>
    <row r="66" spans="1:47" s="13" customFormat="1" ht="15" customHeight="1">
      <c r="A66" s="205"/>
      <c r="B66" s="183"/>
      <c r="C66" s="160" t="s">
        <v>17</v>
      </c>
      <c r="D66" s="161"/>
      <c r="E66" s="162"/>
      <c r="F66" s="163"/>
      <c r="G66" s="161"/>
      <c r="H66" s="164"/>
      <c r="I66" s="163"/>
      <c r="J66" s="165"/>
      <c r="K66" s="165"/>
      <c r="L66" s="167"/>
      <c r="M66" s="167"/>
      <c r="N66" s="167"/>
      <c r="O66" s="167"/>
      <c r="P66" s="167"/>
      <c r="Q66" s="168">
        <f>SUM(Q64:Q65)</f>
        <v>1506.81</v>
      </c>
      <c r="R66" s="230"/>
      <c r="S66" s="56"/>
      <c r="T66" s="56"/>
      <c r="U66" s="56"/>
      <c r="V66" s="56"/>
      <c r="W66" s="56"/>
      <c r="X66" s="56"/>
      <c r="Y66" s="56"/>
      <c r="Z66" s="56"/>
      <c r="AA66" s="56"/>
      <c r="AB66" s="56"/>
      <c r="AC66" s="56"/>
      <c r="AD66" s="56"/>
      <c r="AE66" s="56"/>
      <c r="AF66" s="56"/>
      <c r="AG66" s="56"/>
      <c r="AH66" s="56"/>
      <c r="AI66" s="56"/>
      <c r="AJ66" s="56"/>
      <c r="AK66" s="56"/>
      <c r="AL66" s="56"/>
      <c r="AM66" s="56"/>
      <c r="AN66" s="56"/>
      <c r="AO66" s="56"/>
      <c r="AP66" s="56"/>
      <c r="AQ66" s="56"/>
      <c r="AR66" s="56"/>
      <c r="AS66" s="56"/>
      <c r="AT66" s="56"/>
      <c r="AU66" s="56"/>
    </row>
    <row r="67" spans="1:47" s="13" customFormat="1" ht="15" customHeight="1">
      <c r="A67" s="205"/>
      <c r="B67" s="183"/>
      <c r="C67" s="184"/>
      <c r="D67" s="175"/>
      <c r="E67" s="176"/>
      <c r="F67" s="177"/>
      <c r="G67" s="175"/>
      <c r="H67" s="178"/>
      <c r="I67" s="177"/>
      <c r="J67" s="179"/>
      <c r="K67" s="180"/>
      <c r="L67" s="195"/>
      <c r="M67" s="180"/>
      <c r="N67" s="180"/>
      <c r="O67" s="180"/>
      <c r="P67" s="180"/>
      <c r="Q67" s="181"/>
      <c r="R67" s="182"/>
      <c r="S67" s="56"/>
      <c r="T67" s="56"/>
      <c r="U67" s="56"/>
      <c r="V67" s="56"/>
      <c r="W67" s="56"/>
      <c r="X67" s="56"/>
      <c r="Y67" s="56"/>
      <c r="Z67" s="56"/>
      <c r="AA67" s="56"/>
      <c r="AB67" s="56"/>
      <c r="AC67" s="56"/>
      <c r="AD67" s="56"/>
      <c r="AE67" s="56"/>
      <c r="AF67" s="56"/>
      <c r="AG67" s="56"/>
      <c r="AH67" s="56"/>
      <c r="AI67" s="56"/>
      <c r="AJ67" s="56"/>
      <c r="AK67" s="56"/>
      <c r="AL67" s="56"/>
      <c r="AM67" s="56"/>
      <c r="AN67" s="56"/>
      <c r="AO67" s="56"/>
      <c r="AP67" s="56"/>
      <c r="AQ67" s="56"/>
      <c r="AR67" s="56"/>
      <c r="AS67" s="56"/>
      <c r="AT67" s="56"/>
      <c r="AU67" s="56"/>
    </row>
    <row r="68" spans="1:47" s="42" customFormat="1" ht="15" customHeight="1">
      <c r="A68" s="240" t="s">
        <v>122</v>
      </c>
      <c r="B68" s="229" t="s">
        <v>106</v>
      </c>
      <c r="C68" s="367" t="s">
        <v>113</v>
      </c>
      <c r="D68" s="368"/>
      <c r="E68" s="368"/>
      <c r="F68" s="368"/>
      <c r="G68" s="368"/>
      <c r="H68" s="368"/>
      <c r="I68" s="368"/>
      <c r="J68" s="368"/>
      <c r="K68" s="368"/>
      <c r="L68" s="368"/>
      <c r="M68" s="368"/>
      <c r="N68" s="368"/>
      <c r="O68" s="368"/>
      <c r="P68" s="368"/>
      <c r="Q68" s="369"/>
      <c r="R68" s="39">
        <v>22</v>
      </c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</row>
    <row r="69" spans="1:47" s="40" customFormat="1" ht="15" customHeight="1">
      <c r="A69" s="205"/>
      <c r="B69" s="201"/>
      <c r="C69" s="17" t="s">
        <v>92</v>
      </c>
      <c r="D69" s="173"/>
      <c r="E69" s="18"/>
      <c r="F69" s="19"/>
      <c r="G69" s="386"/>
      <c r="H69" s="386"/>
      <c r="I69" s="386"/>
      <c r="J69" s="25" t="s">
        <v>93</v>
      </c>
      <c r="K69" s="26">
        <v>2</v>
      </c>
      <c r="L69" s="27">
        <v>3</v>
      </c>
      <c r="M69" s="27"/>
      <c r="N69" s="26"/>
      <c r="O69" s="26"/>
      <c r="P69" s="26"/>
      <c r="Q69" s="28">
        <f>ROUND(K69*L69,2)</f>
        <v>6</v>
      </c>
      <c r="R69" s="23"/>
      <c r="S69" s="56"/>
      <c r="T69" s="56"/>
      <c r="U69" s="56"/>
      <c r="V69" s="56"/>
      <c r="W69" s="56"/>
      <c r="X69" s="56"/>
      <c r="Y69" s="56"/>
      <c r="Z69" s="56"/>
      <c r="AA69" s="56"/>
      <c r="AB69" s="56"/>
      <c r="AC69" s="56"/>
      <c r="AD69" s="56"/>
      <c r="AE69" s="56"/>
      <c r="AF69" s="56"/>
      <c r="AG69" s="56"/>
      <c r="AH69" s="56"/>
      <c r="AI69" s="56"/>
      <c r="AJ69" s="56"/>
      <c r="AK69" s="56"/>
      <c r="AL69" s="56"/>
      <c r="AM69" s="56"/>
      <c r="AN69" s="56"/>
      <c r="AO69" s="56"/>
      <c r="AP69" s="56"/>
      <c r="AQ69" s="56"/>
      <c r="AR69" s="56"/>
      <c r="AS69" s="56"/>
      <c r="AT69" s="56"/>
      <c r="AU69" s="56"/>
    </row>
    <row r="70" spans="1:47" s="40" customFormat="1" ht="15" customHeight="1">
      <c r="A70" s="205"/>
      <c r="B70" s="201"/>
      <c r="C70" s="17" t="s">
        <v>94</v>
      </c>
      <c r="D70" s="173"/>
      <c r="E70" s="18"/>
      <c r="F70" s="19"/>
      <c r="G70" s="173"/>
      <c r="H70" s="173"/>
      <c r="I70" s="173"/>
      <c r="J70" s="25" t="s">
        <v>93</v>
      </c>
      <c r="K70" s="26">
        <v>3</v>
      </c>
      <c r="L70" s="27">
        <v>3</v>
      </c>
      <c r="M70" s="27"/>
      <c r="N70" s="26"/>
      <c r="O70" s="26"/>
      <c r="P70" s="26"/>
      <c r="Q70" s="28">
        <f t="shared" ref="Q70:Q76" si="0">ROUND(K70*L70,2)</f>
        <v>9</v>
      </c>
      <c r="R70" s="23"/>
      <c r="S70" s="56"/>
      <c r="T70" s="56"/>
      <c r="U70" s="56"/>
      <c r="V70" s="56"/>
      <c r="W70" s="56"/>
      <c r="X70" s="56"/>
      <c r="Y70" s="56"/>
      <c r="Z70" s="56"/>
      <c r="AA70" s="56"/>
      <c r="AB70" s="56"/>
      <c r="AC70" s="56"/>
      <c r="AD70" s="56"/>
      <c r="AE70" s="56"/>
      <c r="AF70" s="56"/>
      <c r="AG70" s="56"/>
      <c r="AH70" s="56"/>
      <c r="AI70" s="56"/>
      <c r="AJ70" s="56"/>
      <c r="AK70" s="56"/>
      <c r="AL70" s="56"/>
      <c r="AM70" s="56"/>
      <c r="AN70" s="56"/>
      <c r="AO70" s="56"/>
      <c r="AP70" s="56"/>
      <c r="AQ70" s="56"/>
      <c r="AR70" s="56"/>
      <c r="AS70" s="56"/>
      <c r="AT70" s="56"/>
      <c r="AU70" s="56"/>
    </row>
    <row r="71" spans="1:47" s="40" customFormat="1" ht="15" customHeight="1">
      <c r="A71" s="205"/>
      <c r="B71" s="201"/>
      <c r="C71" s="17" t="s">
        <v>95</v>
      </c>
      <c r="D71" s="173"/>
      <c r="E71" s="18"/>
      <c r="F71" s="19"/>
      <c r="G71" s="173"/>
      <c r="H71" s="173"/>
      <c r="I71" s="173"/>
      <c r="J71" s="25" t="s">
        <v>93</v>
      </c>
      <c r="K71" s="26">
        <v>2</v>
      </c>
      <c r="L71" s="27">
        <v>3</v>
      </c>
      <c r="M71" s="27"/>
      <c r="N71" s="26"/>
      <c r="O71" s="26"/>
      <c r="P71" s="26"/>
      <c r="Q71" s="28">
        <f t="shared" si="0"/>
        <v>6</v>
      </c>
      <c r="R71" s="23"/>
      <c r="S71" s="56"/>
      <c r="T71" s="56"/>
      <c r="U71" s="56"/>
      <c r="V71" s="56"/>
      <c r="W71" s="56"/>
      <c r="X71" s="56"/>
      <c r="Y71" s="56"/>
      <c r="Z71" s="56"/>
      <c r="AA71" s="56"/>
      <c r="AB71" s="56"/>
      <c r="AC71" s="56"/>
      <c r="AD71" s="56"/>
      <c r="AE71" s="56"/>
      <c r="AF71" s="56"/>
      <c r="AG71" s="56"/>
      <c r="AH71" s="56"/>
      <c r="AI71" s="56"/>
      <c r="AJ71" s="56"/>
      <c r="AK71" s="56"/>
      <c r="AL71" s="56"/>
      <c r="AM71" s="56"/>
      <c r="AN71" s="56"/>
      <c r="AO71" s="56"/>
      <c r="AP71" s="56"/>
      <c r="AQ71" s="56"/>
      <c r="AR71" s="56"/>
      <c r="AS71" s="56"/>
      <c r="AT71" s="56"/>
      <c r="AU71" s="56"/>
    </row>
    <row r="72" spans="1:47" s="40" customFormat="1" ht="15" customHeight="1">
      <c r="A72" s="205"/>
      <c r="B72" s="201"/>
      <c r="C72" s="17" t="s">
        <v>96</v>
      </c>
      <c r="D72" s="173"/>
      <c r="E72" s="18"/>
      <c r="F72" s="19"/>
      <c r="G72" s="173"/>
      <c r="H72" s="173"/>
      <c r="I72" s="173"/>
      <c r="J72" s="25" t="s">
        <v>93</v>
      </c>
      <c r="K72" s="26">
        <v>2</v>
      </c>
      <c r="L72" s="27">
        <v>3</v>
      </c>
      <c r="M72" s="27"/>
      <c r="N72" s="26"/>
      <c r="O72" s="26"/>
      <c r="P72" s="26"/>
      <c r="Q72" s="28">
        <f t="shared" si="0"/>
        <v>6</v>
      </c>
      <c r="R72" s="23"/>
      <c r="S72" s="56"/>
      <c r="T72" s="56"/>
      <c r="U72" s="56"/>
      <c r="V72" s="56"/>
      <c r="W72" s="56"/>
      <c r="X72" s="56"/>
      <c r="Y72" s="56"/>
      <c r="Z72" s="56"/>
      <c r="AA72" s="56"/>
      <c r="AB72" s="56"/>
      <c r="AC72" s="56"/>
      <c r="AD72" s="56"/>
      <c r="AE72" s="56"/>
      <c r="AF72" s="56"/>
      <c r="AG72" s="56"/>
      <c r="AH72" s="56"/>
      <c r="AI72" s="56"/>
      <c r="AJ72" s="56"/>
      <c r="AK72" s="56"/>
      <c r="AL72" s="56"/>
      <c r="AM72" s="56"/>
      <c r="AN72" s="56"/>
      <c r="AO72" s="56"/>
      <c r="AP72" s="56"/>
      <c r="AQ72" s="56"/>
      <c r="AR72" s="56"/>
      <c r="AS72" s="56"/>
      <c r="AT72" s="56"/>
      <c r="AU72" s="56"/>
    </row>
    <row r="73" spans="1:47" s="40" customFormat="1" ht="15" customHeight="1">
      <c r="A73" s="205"/>
      <c r="B73" s="201"/>
      <c r="C73" s="17" t="s">
        <v>97</v>
      </c>
      <c r="D73" s="173"/>
      <c r="E73" s="18"/>
      <c r="F73" s="19"/>
      <c r="G73" s="173"/>
      <c r="H73" s="173"/>
      <c r="I73" s="173"/>
      <c r="J73" s="25" t="s">
        <v>93</v>
      </c>
      <c r="K73" s="26">
        <v>4</v>
      </c>
      <c r="L73" s="27">
        <v>3</v>
      </c>
      <c r="M73" s="27"/>
      <c r="N73" s="26"/>
      <c r="O73" s="26"/>
      <c r="P73" s="26"/>
      <c r="Q73" s="28">
        <f t="shared" si="0"/>
        <v>12</v>
      </c>
      <c r="R73" s="23"/>
      <c r="S73" s="56"/>
      <c r="T73" s="56"/>
      <c r="U73" s="56"/>
      <c r="V73" s="56"/>
      <c r="W73" s="56"/>
      <c r="X73" s="56"/>
      <c r="Y73" s="56"/>
      <c r="Z73" s="56"/>
      <c r="AA73" s="56"/>
      <c r="AB73" s="56"/>
      <c r="AC73" s="56"/>
      <c r="AD73" s="56"/>
      <c r="AE73" s="56"/>
      <c r="AF73" s="56"/>
      <c r="AG73" s="56"/>
      <c r="AH73" s="56"/>
      <c r="AI73" s="56"/>
      <c r="AJ73" s="56"/>
      <c r="AK73" s="56"/>
      <c r="AL73" s="56"/>
      <c r="AM73" s="56"/>
      <c r="AN73" s="56"/>
      <c r="AO73" s="56"/>
      <c r="AP73" s="56"/>
      <c r="AQ73" s="56"/>
      <c r="AR73" s="56"/>
      <c r="AS73" s="56"/>
      <c r="AT73" s="56"/>
      <c r="AU73" s="56"/>
    </row>
    <row r="74" spans="1:47" s="40" customFormat="1" ht="15" customHeight="1">
      <c r="A74" s="205"/>
      <c r="B74" s="201"/>
      <c r="C74" s="17" t="s">
        <v>98</v>
      </c>
      <c r="D74" s="173"/>
      <c r="E74" s="18"/>
      <c r="F74" s="19"/>
      <c r="G74" s="173"/>
      <c r="H74" s="173"/>
      <c r="I74" s="173"/>
      <c r="J74" s="25" t="s">
        <v>93</v>
      </c>
      <c r="K74" s="26">
        <v>2</v>
      </c>
      <c r="L74" s="27">
        <v>3</v>
      </c>
      <c r="M74" s="27"/>
      <c r="N74" s="26"/>
      <c r="O74" s="26"/>
      <c r="P74" s="26"/>
      <c r="Q74" s="28">
        <f t="shared" si="0"/>
        <v>6</v>
      </c>
      <c r="R74" s="23"/>
      <c r="S74" s="56"/>
      <c r="T74" s="56"/>
      <c r="U74" s="56"/>
      <c r="V74" s="56"/>
      <c r="W74" s="56"/>
      <c r="X74" s="56"/>
      <c r="Y74" s="56"/>
      <c r="Z74" s="56"/>
      <c r="AA74" s="56"/>
      <c r="AB74" s="56"/>
      <c r="AC74" s="56"/>
      <c r="AD74" s="56"/>
      <c r="AE74" s="56"/>
      <c r="AF74" s="56"/>
      <c r="AG74" s="56"/>
      <c r="AH74" s="56"/>
      <c r="AI74" s="56"/>
      <c r="AJ74" s="56"/>
      <c r="AK74" s="56"/>
      <c r="AL74" s="56"/>
      <c r="AM74" s="56"/>
      <c r="AN74" s="56"/>
      <c r="AO74" s="56"/>
      <c r="AP74" s="56"/>
      <c r="AQ74" s="56"/>
      <c r="AR74" s="56"/>
      <c r="AS74" s="56"/>
      <c r="AT74" s="56"/>
      <c r="AU74" s="56"/>
    </row>
    <row r="75" spans="1:47" s="40" customFormat="1" ht="15" customHeight="1">
      <c r="A75" s="205"/>
      <c r="B75" s="201"/>
      <c r="C75" s="17" t="s">
        <v>99</v>
      </c>
      <c r="D75" s="173"/>
      <c r="E75" s="18"/>
      <c r="F75" s="19"/>
      <c r="G75" s="173"/>
      <c r="H75" s="173"/>
      <c r="I75" s="173"/>
      <c r="J75" s="25" t="s">
        <v>93</v>
      </c>
      <c r="K75" s="26">
        <v>2</v>
      </c>
      <c r="L75" s="27">
        <v>3</v>
      </c>
      <c r="M75" s="27"/>
      <c r="N75" s="26"/>
      <c r="O75" s="26"/>
      <c r="P75" s="26"/>
      <c r="Q75" s="28">
        <f t="shared" si="0"/>
        <v>6</v>
      </c>
      <c r="R75" s="23"/>
      <c r="S75" s="56"/>
      <c r="T75" s="56"/>
      <c r="U75" s="56"/>
      <c r="V75" s="56"/>
      <c r="W75" s="56"/>
      <c r="X75" s="56"/>
      <c r="Y75" s="56"/>
      <c r="Z75" s="56"/>
      <c r="AA75" s="56"/>
      <c r="AB75" s="56"/>
      <c r="AC75" s="56"/>
      <c r="AD75" s="56"/>
      <c r="AE75" s="56"/>
      <c r="AF75" s="56"/>
      <c r="AG75" s="56"/>
      <c r="AH75" s="56"/>
      <c r="AI75" s="56"/>
      <c r="AJ75" s="56"/>
      <c r="AK75" s="56"/>
      <c r="AL75" s="56"/>
      <c r="AM75" s="56"/>
      <c r="AN75" s="56"/>
      <c r="AO75" s="56"/>
      <c r="AP75" s="56"/>
      <c r="AQ75" s="56"/>
      <c r="AR75" s="56"/>
      <c r="AS75" s="56"/>
      <c r="AT75" s="56"/>
      <c r="AU75" s="56"/>
    </row>
    <row r="76" spans="1:47" s="40" customFormat="1" ht="15" customHeight="1">
      <c r="A76" s="205"/>
      <c r="B76" s="201"/>
      <c r="C76" s="17" t="s">
        <v>100</v>
      </c>
      <c r="D76" s="173"/>
      <c r="E76" s="18"/>
      <c r="F76" s="19"/>
      <c r="G76" s="173"/>
      <c r="H76" s="173"/>
      <c r="I76" s="173"/>
      <c r="J76" s="25" t="s">
        <v>93</v>
      </c>
      <c r="K76" s="26">
        <v>3</v>
      </c>
      <c r="L76" s="27">
        <v>3</v>
      </c>
      <c r="M76" s="27"/>
      <c r="N76" s="26"/>
      <c r="O76" s="26"/>
      <c r="P76" s="26"/>
      <c r="Q76" s="28">
        <f t="shared" si="0"/>
        <v>9</v>
      </c>
      <c r="R76" s="23"/>
      <c r="S76" s="56"/>
      <c r="T76" s="56"/>
      <c r="U76" s="56"/>
      <c r="V76" s="56"/>
      <c r="W76" s="56"/>
      <c r="X76" s="56"/>
      <c r="Y76" s="56"/>
      <c r="Z76" s="56"/>
      <c r="AA76" s="56"/>
      <c r="AB76" s="56"/>
      <c r="AC76" s="56"/>
      <c r="AD76" s="56"/>
      <c r="AE76" s="56"/>
      <c r="AF76" s="56"/>
      <c r="AG76" s="56"/>
      <c r="AH76" s="56"/>
      <c r="AI76" s="56"/>
      <c r="AJ76" s="56"/>
      <c r="AK76" s="56"/>
      <c r="AL76" s="56"/>
      <c r="AM76" s="56"/>
      <c r="AN76" s="56"/>
      <c r="AO76" s="56"/>
      <c r="AP76" s="56"/>
      <c r="AQ76" s="56"/>
      <c r="AR76" s="56"/>
      <c r="AS76" s="56"/>
      <c r="AT76" s="56"/>
      <c r="AU76" s="56"/>
    </row>
    <row r="77" spans="1:47" s="40" customFormat="1" ht="15" customHeight="1">
      <c r="A77" s="205"/>
      <c r="B77" s="201"/>
      <c r="C77" s="29" t="s">
        <v>17</v>
      </c>
      <c r="D77" s="30"/>
      <c r="E77" s="31"/>
      <c r="F77" s="32"/>
      <c r="G77" s="30"/>
      <c r="H77" s="33"/>
      <c r="I77" s="32"/>
      <c r="J77" s="34"/>
      <c r="K77" s="34"/>
      <c r="L77" s="35"/>
      <c r="M77" s="35"/>
      <c r="N77" s="35"/>
      <c r="O77" s="35"/>
      <c r="P77" s="35"/>
      <c r="Q77" s="36">
        <f>SUM(Q69:Q76)</f>
        <v>60</v>
      </c>
      <c r="R77" s="37" t="s">
        <v>7</v>
      </c>
      <c r="S77" s="56"/>
      <c r="T77" s="56"/>
      <c r="U77" s="56"/>
      <c r="V77" s="56"/>
      <c r="W77" s="56"/>
      <c r="X77" s="56"/>
      <c r="Y77" s="56"/>
      <c r="Z77" s="56"/>
      <c r="AA77" s="56"/>
      <c r="AB77" s="56"/>
      <c r="AC77" s="56"/>
      <c r="AD77" s="56"/>
      <c r="AE77" s="56"/>
      <c r="AF77" s="56"/>
      <c r="AG77" s="56"/>
      <c r="AH77" s="56"/>
      <c r="AI77" s="56"/>
      <c r="AJ77" s="56"/>
      <c r="AK77" s="56"/>
      <c r="AL77" s="56"/>
      <c r="AM77" s="56"/>
      <c r="AN77" s="56"/>
      <c r="AO77" s="56"/>
      <c r="AP77" s="56"/>
      <c r="AQ77" s="56"/>
      <c r="AR77" s="56"/>
      <c r="AS77" s="56"/>
      <c r="AT77" s="56"/>
      <c r="AU77" s="56"/>
    </row>
    <row r="78" spans="1:47" s="40" customFormat="1" ht="15" customHeight="1">
      <c r="A78" s="205"/>
      <c r="B78" s="201"/>
      <c r="C78" s="44"/>
      <c r="D78" s="45"/>
      <c r="E78" s="46"/>
      <c r="F78" s="47"/>
      <c r="G78" s="45"/>
      <c r="H78" s="48"/>
      <c r="I78" s="47"/>
      <c r="J78" s="25"/>
      <c r="K78" s="25"/>
      <c r="L78" s="49"/>
      <c r="M78" s="49"/>
      <c r="N78" s="49"/>
      <c r="O78" s="49"/>
      <c r="P78" s="49"/>
      <c r="Q78" s="50"/>
      <c r="R78" s="53"/>
      <c r="S78" s="56"/>
      <c r="T78" s="56"/>
      <c r="U78" s="56"/>
      <c r="V78" s="56"/>
      <c r="W78" s="56"/>
      <c r="X78" s="56"/>
      <c r="Y78" s="56"/>
      <c r="Z78" s="56"/>
      <c r="AA78" s="56"/>
      <c r="AB78" s="56"/>
      <c r="AC78" s="56"/>
      <c r="AD78" s="56"/>
      <c r="AE78" s="56"/>
      <c r="AF78" s="56"/>
      <c r="AG78" s="56"/>
      <c r="AH78" s="56"/>
      <c r="AI78" s="56"/>
      <c r="AJ78" s="56"/>
      <c r="AK78" s="56"/>
      <c r="AL78" s="56"/>
      <c r="AM78" s="56"/>
      <c r="AN78" s="56"/>
      <c r="AO78" s="56"/>
      <c r="AP78" s="56"/>
      <c r="AQ78" s="56"/>
      <c r="AR78" s="56"/>
      <c r="AS78" s="56"/>
      <c r="AT78" s="56"/>
      <c r="AU78" s="56"/>
    </row>
    <row r="79" spans="1:47" s="40" customFormat="1" ht="18" customHeight="1">
      <c r="A79" s="240" t="s">
        <v>123</v>
      </c>
      <c r="B79" s="229" t="s">
        <v>107</v>
      </c>
      <c r="C79" s="367" t="s">
        <v>193</v>
      </c>
      <c r="D79" s="368"/>
      <c r="E79" s="368"/>
      <c r="F79" s="368"/>
      <c r="G79" s="368"/>
      <c r="H79" s="368"/>
      <c r="I79" s="368"/>
      <c r="J79" s="368"/>
      <c r="K79" s="368"/>
      <c r="L79" s="368"/>
      <c r="M79" s="368"/>
      <c r="N79" s="368"/>
      <c r="O79" s="368"/>
      <c r="P79" s="368"/>
      <c r="Q79" s="369"/>
      <c r="R79" s="53"/>
      <c r="S79" s="56"/>
      <c r="T79" s="56"/>
      <c r="U79" s="56"/>
      <c r="V79" s="56"/>
      <c r="W79" s="56"/>
      <c r="X79" s="56"/>
      <c r="Y79" s="56"/>
      <c r="Z79" s="56"/>
      <c r="AA79" s="56"/>
      <c r="AB79" s="56"/>
      <c r="AC79" s="56"/>
      <c r="AD79" s="56"/>
      <c r="AE79" s="56"/>
      <c r="AF79" s="56"/>
      <c r="AG79" s="56"/>
      <c r="AH79" s="56"/>
      <c r="AI79" s="56"/>
      <c r="AJ79" s="56"/>
      <c r="AK79" s="56"/>
      <c r="AL79" s="56"/>
      <c r="AM79" s="56"/>
      <c r="AN79" s="56"/>
      <c r="AO79" s="56"/>
      <c r="AP79" s="56"/>
      <c r="AQ79" s="56"/>
      <c r="AR79" s="56"/>
      <c r="AS79" s="56"/>
      <c r="AT79" s="56"/>
      <c r="AU79" s="56"/>
    </row>
    <row r="80" spans="1:47" s="40" customFormat="1" ht="15" customHeight="1">
      <c r="A80" s="205"/>
      <c r="B80" s="201"/>
      <c r="C80" s="151" t="s">
        <v>75</v>
      </c>
      <c r="D80" s="152">
        <v>100</v>
      </c>
      <c r="E80" s="153" t="s">
        <v>16</v>
      </c>
      <c r="F80" s="154">
        <v>5</v>
      </c>
      <c r="G80" s="152">
        <v>116</v>
      </c>
      <c r="H80" s="155" t="s">
        <v>16</v>
      </c>
      <c r="I80" s="154">
        <v>12</v>
      </c>
      <c r="J80" s="156"/>
      <c r="K80" s="157"/>
      <c r="L80" s="158">
        <f>ROUND(((G80*20+I80)-(D80*20+F80)),2)</f>
        <v>327</v>
      </c>
      <c r="M80" s="157"/>
      <c r="N80" s="157"/>
      <c r="O80" s="157"/>
      <c r="P80" s="157">
        <v>292.48</v>
      </c>
      <c r="Q80" s="159">
        <f>P80</f>
        <v>292.48</v>
      </c>
      <c r="R80" s="53"/>
      <c r="S80" s="56"/>
      <c r="T80" s="56"/>
      <c r="U80" s="56"/>
      <c r="V80" s="56"/>
      <c r="W80" s="56"/>
      <c r="X80" s="56"/>
      <c r="Y80" s="56"/>
      <c r="Z80" s="56"/>
      <c r="AA80" s="56"/>
      <c r="AB80" s="56"/>
      <c r="AC80" s="56"/>
      <c r="AD80" s="56"/>
      <c r="AE80" s="56"/>
      <c r="AF80" s="56"/>
      <c r="AG80" s="56"/>
      <c r="AH80" s="56"/>
      <c r="AI80" s="56"/>
      <c r="AJ80" s="56"/>
      <c r="AK80" s="56"/>
      <c r="AL80" s="56"/>
      <c r="AM80" s="56"/>
      <c r="AN80" s="56"/>
      <c r="AO80" s="56"/>
      <c r="AP80" s="56"/>
      <c r="AQ80" s="56"/>
      <c r="AR80" s="56"/>
      <c r="AS80" s="56"/>
      <c r="AT80" s="56"/>
      <c r="AU80" s="56"/>
    </row>
    <row r="81" spans="1:47" s="40" customFormat="1" ht="15" customHeight="1">
      <c r="A81" s="205"/>
      <c r="B81" s="201"/>
      <c r="C81" s="29" t="s">
        <v>17</v>
      </c>
      <c r="D81" s="30"/>
      <c r="E81" s="31"/>
      <c r="F81" s="32"/>
      <c r="G81" s="30"/>
      <c r="H81" s="33"/>
      <c r="I81" s="32"/>
      <c r="J81" s="34"/>
      <c r="K81" s="34"/>
      <c r="L81" s="35"/>
      <c r="M81" s="35"/>
      <c r="N81" s="35"/>
      <c r="O81" s="35"/>
      <c r="P81" s="35"/>
      <c r="Q81" s="36">
        <f>SUM(Q80)</f>
        <v>292.48</v>
      </c>
      <c r="R81" s="37" t="s">
        <v>7</v>
      </c>
      <c r="S81" s="56"/>
      <c r="T81" s="56"/>
      <c r="U81" s="56"/>
      <c r="V81" s="56"/>
      <c r="W81" s="56"/>
      <c r="X81" s="56"/>
      <c r="Y81" s="56"/>
      <c r="Z81" s="56"/>
      <c r="AA81" s="56"/>
      <c r="AB81" s="56"/>
      <c r="AC81" s="56"/>
      <c r="AD81" s="56"/>
      <c r="AE81" s="56"/>
      <c r="AF81" s="56"/>
      <c r="AG81" s="56"/>
      <c r="AH81" s="56"/>
      <c r="AI81" s="56"/>
      <c r="AJ81" s="56"/>
      <c r="AK81" s="56"/>
      <c r="AL81" s="56"/>
      <c r="AM81" s="56"/>
      <c r="AN81" s="56"/>
      <c r="AO81" s="56"/>
      <c r="AP81" s="56"/>
      <c r="AQ81" s="56"/>
      <c r="AR81" s="56"/>
      <c r="AS81" s="56"/>
      <c r="AT81" s="56"/>
      <c r="AU81" s="56"/>
    </row>
    <row r="82" spans="1:47" s="40" customFormat="1" ht="15" customHeight="1">
      <c r="A82" s="205"/>
      <c r="B82" s="201"/>
      <c r="C82" s="44"/>
      <c r="D82" s="45"/>
      <c r="E82" s="46"/>
      <c r="F82" s="47"/>
      <c r="G82" s="45"/>
      <c r="H82" s="48"/>
      <c r="I82" s="47"/>
      <c r="J82" s="25"/>
      <c r="K82" s="25"/>
      <c r="L82" s="49"/>
      <c r="M82" s="49"/>
      <c r="N82" s="49"/>
      <c r="O82" s="49"/>
      <c r="P82" s="49"/>
      <c r="Q82" s="50"/>
      <c r="R82" s="53"/>
      <c r="S82" s="56"/>
      <c r="T82" s="56"/>
      <c r="U82" s="56"/>
      <c r="V82" s="56"/>
      <c r="W82" s="56"/>
      <c r="X82" s="56"/>
      <c r="Y82" s="56"/>
      <c r="Z82" s="56"/>
      <c r="AA82" s="56"/>
      <c r="AB82" s="56"/>
      <c r="AC82" s="56"/>
      <c r="AD82" s="56"/>
      <c r="AE82" s="56"/>
      <c r="AF82" s="56"/>
      <c r="AG82" s="56"/>
      <c r="AH82" s="56"/>
      <c r="AI82" s="56"/>
      <c r="AJ82" s="56"/>
      <c r="AK82" s="56"/>
      <c r="AL82" s="56"/>
      <c r="AM82" s="56"/>
      <c r="AN82" s="56"/>
      <c r="AO82" s="56"/>
      <c r="AP82" s="56"/>
      <c r="AQ82" s="56"/>
      <c r="AR82" s="56"/>
      <c r="AS82" s="56"/>
      <c r="AT82" s="56"/>
      <c r="AU82" s="56"/>
    </row>
    <row r="83" spans="1:47" s="40" customFormat="1" ht="15" customHeight="1">
      <c r="A83" s="240"/>
      <c r="B83" s="229" t="s">
        <v>108</v>
      </c>
      <c r="C83" s="160" t="s">
        <v>249</v>
      </c>
      <c r="D83" s="161"/>
      <c r="E83" s="162"/>
      <c r="F83" s="163"/>
      <c r="G83" s="161"/>
      <c r="H83" s="164"/>
      <c r="I83" s="163"/>
      <c r="J83" s="165"/>
      <c r="K83" s="165"/>
      <c r="L83" s="167"/>
      <c r="M83" s="167"/>
      <c r="N83" s="167"/>
      <c r="O83" s="167"/>
      <c r="P83" s="167"/>
      <c r="Q83" s="168"/>
      <c r="R83" s="37"/>
      <c r="S83" s="56"/>
      <c r="T83" s="56"/>
      <c r="U83" s="56"/>
      <c r="V83" s="56"/>
      <c r="W83" s="56"/>
      <c r="X83" s="56"/>
      <c r="Y83" s="56"/>
      <c r="Z83" s="56"/>
      <c r="AA83" s="56"/>
      <c r="AB83" s="56"/>
      <c r="AC83" s="56"/>
      <c r="AD83" s="56"/>
      <c r="AE83" s="56"/>
      <c r="AF83" s="56"/>
      <c r="AG83" s="56"/>
      <c r="AH83" s="56"/>
      <c r="AI83" s="56"/>
      <c r="AJ83" s="56"/>
      <c r="AK83" s="56"/>
      <c r="AL83" s="56"/>
      <c r="AM83" s="56"/>
      <c r="AN83" s="56"/>
      <c r="AO83" s="56"/>
      <c r="AP83" s="56"/>
      <c r="AQ83" s="56"/>
      <c r="AR83" s="56"/>
      <c r="AS83" s="56"/>
      <c r="AT83" s="56"/>
      <c r="AU83" s="56"/>
    </row>
    <row r="84" spans="1:47" s="40" customFormat="1" ht="15" customHeight="1">
      <c r="A84" s="205"/>
      <c r="B84" s="201"/>
      <c r="C84" s="151" t="s">
        <v>189</v>
      </c>
      <c r="D84" s="152"/>
      <c r="E84" s="153"/>
      <c r="F84" s="154"/>
      <c r="G84" s="152"/>
      <c r="H84" s="155"/>
      <c r="I84" s="154"/>
      <c r="J84" s="156"/>
      <c r="K84" s="157">
        <v>7</v>
      </c>
      <c r="L84" s="158"/>
      <c r="M84" s="157"/>
      <c r="N84" s="157"/>
      <c r="O84" s="157"/>
      <c r="P84" s="157"/>
      <c r="Q84" s="159">
        <f>K84</f>
        <v>7</v>
      </c>
      <c r="R84" s="53"/>
      <c r="S84" s="56"/>
      <c r="T84" s="56"/>
      <c r="U84" s="56"/>
      <c r="V84" s="56"/>
      <c r="W84" s="56"/>
      <c r="X84" s="56"/>
      <c r="Y84" s="56"/>
      <c r="Z84" s="56"/>
      <c r="AA84" s="56"/>
      <c r="AB84" s="56"/>
      <c r="AC84" s="56"/>
      <c r="AD84" s="56"/>
      <c r="AE84" s="56"/>
      <c r="AF84" s="56"/>
      <c r="AG84" s="56"/>
      <c r="AH84" s="56"/>
      <c r="AI84" s="56"/>
      <c r="AJ84" s="56"/>
      <c r="AK84" s="56"/>
      <c r="AL84" s="56"/>
      <c r="AM84" s="56"/>
      <c r="AN84" s="56"/>
      <c r="AO84" s="56"/>
      <c r="AP84" s="56"/>
      <c r="AQ84" s="56"/>
      <c r="AR84" s="56"/>
      <c r="AS84" s="56"/>
      <c r="AT84" s="56"/>
      <c r="AU84" s="56"/>
    </row>
    <row r="85" spans="1:47" s="40" customFormat="1" ht="15" customHeight="1">
      <c r="A85" s="205"/>
      <c r="B85" s="201"/>
      <c r="C85" s="160" t="s">
        <v>17</v>
      </c>
      <c r="D85" s="161"/>
      <c r="E85" s="162"/>
      <c r="F85" s="163"/>
      <c r="G85" s="161"/>
      <c r="H85" s="164"/>
      <c r="I85" s="163"/>
      <c r="J85" s="165"/>
      <c r="K85" s="165"/>
      <c r="L85" s="167"/>
      <c r="M85" s="167"/>
      <c r="N85" s="167"/>
      <c r="O85" s="167"/>
      <c r="P85" s="167"/>
      <c r="Q85" s="168">
        <f>SUM(Q84)</f>
        <v>7</v>
      </c>
      <c r="R85" s="37"/>
      <c r="S85" s="56"/>
      <c r="T85" s="56"/>
      <c r="U85" s="56"/>
      <c r="V85" s="56"/>
      <c r="W85" s="56"/>
      <c r="X85" s="56"/>
      <c r="Y85" s="56"/>
      <c r="Z85" s="56"/>
      <c r="AA85" s="56"/>
      <c r="AB85" s="56"/>
      <c r="AC85" s="56"/>
      <c r="AD85" s="56"/>
      <c r="AE85" s="56"/>
      <c r="AF85" s="56"/>
      <c r="AG85" s="56"/>
      <c r="AH85" s="56"/>
      <c r="AI85" s="56"/>
      <c r="AJ85" s="56"/>
      <c r="AK85" s="56"/>
      <c r="AL85" s="56"/>
      <c r="AM85" s="56"/>
      <c r="AN85" s="56"/>
      <c r="AO85" s="56"/>
      <c r="AP85" s="56"/>
      <c r="AQ85" s="56"/>
      <c r="AR85" s="56"/>
      <c r="AS85" s="56"/>
      <c r="AT85" s="56"/>
      <c r="AU85" s="56"/>
    </row>
    <row r="86" spans="1:47" s="40" customFormat="1" ht="15" customHeight="1">
      <c r="A86" s="205"/>
      <c r="B86" s="201"/>
      <c r="C86" s="44"/>
      <c r="D86" s="45"/>
      <c r="E86" s="46"/>
      <c r="F86" s="47"/>
      <c r="G86" s="45"/>
      <c r="H86" s="48"/>
      <c r="I86" s="47"/>
      <c r="J86" s="25"/>
      <c r="K86" s="25"/>
      <c r="L86" s="49"/>
      <c r="M86" s="49"/>
      <c r="N86" s="49"/>
      <c r="O86" s="49"/>
      <c r="P86" s="49"/>
      <c r="Q86" s="50"/>
      <c r="R86" s="53"/>
      <c r="S86" s="56"/>
      <c r="T86" s="56"/>
      <c r="U86" s="56"/>
      <c r="V86" s="56"/>
      <c r="W86" s="56"/>
      <c r="X86" s="56"/>
      <c r="Y86" s="56"/>
      <c r="Z86" s="56"/>
      <c r="AA86" s="56"/>
      <c r="AB86" s="56"/>
      <c r="AC86" s="56"/>
      <c r="AD86" s="56"/>
      <c r="AE86" s="56"/>
      <c r="AF86" s="56"/>
      <c r="AG86" s="56"/>
      <c r="AH86" s="56"/>
      <c r="AI86" s="56"/>
      <c r="AJ86" s="56"/>
      <c r="AK86" s="56"/>
      <c r="AL86" s="56"/>
      <c r="AM86" s="56"/>
      <c r="AN86" s="56"/>
      <c r="AO86" s="56"/>
      <c r="AP86" s="56"/>
      <c r="AQ86" s="56"/>
      <c r="AR86" s="56"/>
      <c r="AS86" s="56"/>
      <c r="AT86" s="56"/>
      <c r="AU86" s="56"/>
    </row>
    <row r="87" spans="1:47" s="40" customFormat="1" ht="15" customHeight="1">
      <c r="A87" s="245">
        <v>41241</v>
      </c>
      <c r="B87" s="229" t="s">
        <v>125</v>
      </c>
      <c r="C87" s="354" t="s">
        <v>101</v>
      </c>
      <c r="D87" s="355"/>
      <c r="E87" s="355"/>
      <c r="F87" s="355"/>
      <c r="G87" s="355"/>
      <c r="H87" s="355"/>
      <c r="I87" s="355"/>
      <c r="J87" s="355"/>
      <c r="K87" s="355"/>
      <c r="L87" s="355"/>
      <c r="M87" s="355"/>
      <c r="N87" s="355"/>
      <c r="O87" s="355"/>
      <c r="P87" s="355"/>
      <c r="Q87" s="356"/>
      <c r="R87" s="39"/>
      <c r="S87" s="56"/>
      <c r="T87" s="56"/>
      <c r="U87" s="56"/>
      <c r="V87" s="56"/>
      <c r="W87" s="56"/>
      <c r="X87" s="56"/>
      <c r="Y87" s="56"/>
      <c r="Z87" s="56"/>
      <c r="AA87" s="56"/>
      <c r="AB87" s="56"/>
      <c r="AC87" s="56"/>
      <c r="AD87" s="56"/>
      <c r="AE87" s="56"/>
      <c r="AF87" s="56"/>
      <c r="AG87" s="56"/>
      <c r="AH87" s="56"/>
      <c r="AI87" s="56"/>
      <c r="AJ87" s="56"/>
      <c r="AK87" s="56"/>
      <c r="AL87" s="56"/>
      <c r="AM87" s="56"/>
      <c r="AN87" s="56"/>
      <c r="AO87" s="56"/>
      <c r="AP87" s="56"/>
      <c r="AQ87" s="56"/>
      <c r="AR87" s="56"/>
      <c r="AS87" s="56"/>
      <c r="AT87" s="56"/>
      <c r="AU87" s="56"/>
    </row>
    <row r="88" spans="1:47" s="40" customFormat="1" ht="15" customHeight="1">
      <c r="A88" s="205"/>
      <c r="B88" s="201"/>
      <c r="C88" s="17" t="s">
        <v>92</v>
      </c>
      <c r="D88" s="173"/>
      <c r="E88" s="18"/>
      <c r="F88" s="19"/>
      <c r="G88" s="386"/>
      <c r="H88" s="386"/>
      <c r="I88" s="386"/>
      <c r="J88" s="25" t="s">
        <v>93</v>
      </c>
      <c r="K88" s="26">
        <v>2</v>
      </c>
      <c r="L88" s="27"/>
      <c r="M88" s="27"/>
      <c r="N88" s="26"/>
      <c r="O88" s="26"/>
      <c r="P88" s="26"/>
      <c r="Q88" s="28">
        <f>K88</f>
        <v>2</v>
      </c>
      <c r="R88" s="53"/>
      <c r="S88" s="56"/>
      <c r="T88" s="56"/>
      <c r="U88" s="56"/>
      <c r="V88" s="56"/>
      <c r="W88" s="56"/>
      <c r="X88" s="56"/>
      <c r="Y88" s="56"/>
      <c r="Z88" s="56"/>
      <c r="AA88" s="56"/>
      <c r="AB88" s="56"/>
      <c r="AC88" s="56"/>
      <c r="AD88" s="56"/>
      <c r="AE88" s="56"/>
      <c r="AF88" s="56"/>
      <c r="AG88" s="56"/>
      <c r="AH88" s="56"/>
      <c r="AI88" s="56"/>
      <c r="AJ88" s="56"/>
      <c r="AK88" s="56"/>
      <c r="AL88" s="56"/>
      <c r="AM88" s="56"/>
      <c r="AN88" s="56"/>
      <c r="AO88" s="56"/>
      <c r="AP88" s="56"/>
      <c r="AQ88" s="56"/>
      <c r="AR88" s="56"/>
      <c r="AS88" s="56"/>
      <c r="AT88" s="56"/>
      <c r="AU88" s="56"/>
    </row>
    <row r="89" spans="1:47" s="42" customFormat="1" ht="15" customHeight="1">
      <c r="A89" s="239"/>
      <c r="B89" s="201"/>
      <c r="C89" s="17" t="s">
        <v>94</v>
      </c>
      <c r="D89" s="173"/>
      <c r="E89" s="18"/>
      <c r="F89" s="19"/>
      <c r="G89" s="173"/>
      <c r="H89" s="173"/>
      <c r="I89" s="173"/>
      <c r="J89" s="25" t="s">
        <v>93</v>
      </c>
      <c r="K89" s="26">
        <v>3</v>
      </c>
      <c r="L89" s="27"/>
      <c r="M89" s="27"/>
      <c r="N89" s="26"/>
      <c r="O89" s="26"/>
      <c r="P89" s="26"/>
      <c r="Q89" s="28">
        <f t="shared" ref="Q89:Q95" si="1">K89</f>
        <v>3</v>
      </c>
      <c r="R89" s="37"/>
      <c r="S89" s="58"/>
      <c r="T89" s="58"/>
      <c r="U89" s="58"/>
      <c r="V89" s="58"/>
      <c r="W89" s="58"/>
      <c r="X89" s="58"/>
      <c r="Y89" s="58"/>
      <c r="Z89" s="58"/>
      <c r="AA89" s="58"/>
      <c r="AB89" s="58"/>
      <c r="AC89" s="58"/>
      <c r="AD89" s="58"/>
      <c r="AE89" s="58"/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  <c r="AQ89" s="58"/>
      <c r="AR89" s="58"/>
      <c r="AS89" s="58"/>
      <c r="AT89" s="58"/>
      <c r="AU89" s="58"/>
    </row>
    <row r="90" spans="1:47" s="42" customFormat="1" ht="15" customHeight="1">
      <c r="A90" s="239"/>
      <c r="B90" s="201"/>
      <c r="C90" s="17" t="s">
        <v>95</v>
      </c>
      <c r="D90" s="173"/>
      <c r="E90" s="18"/>
      <c r="F90" s="19"/>
      <c r="G90" s="173"/>
      <c r="H90" s="173"/>
      <c r="I90" s="173"/>
      <c r="J90" s="25" t="s">
        <v>93</v>
      </c>
      <c r="K90" s="26">
        <v>2</v>
      </c>
      <c r="L90" s="27"/>
      <c r="M90" s="27"/>
      <c r="N90" s="26"/>
      <c r="O90" s="26"/>
      <c r="P90" s="26"/>
      <c r="Q90" s="28">
        <f t="shared" si="1"/>
        <v>2</v>
      </c>
      <c r="R90" s="53"/>
      <c r="S90" s="58"/>
      <c r="T90" s="58"/>
      <c r="U90" s="58"/>
      <c r="V90" s="58"/>
      <c r="W90" s="58"/>
      <c r="X90" s="58"/>
      <c r="Y90" s="58"/>
      <c r="Z90" s="58"/>
      <c r="AA90" s="58"/>
      <c r="AB90" s="58"/>
      <c r="AC90" s="58"/>
      <c r="AD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  <c r="AS90" s="58"/>
      <c r="AT90" s="58"/>
      <c r="AU90" s="58"/>
    </row>
    <row r="91" spans="1:47" s="42" customFormat="1" ht="15" customHeight="1">
      <c r="A91" s="239"/>
      <c r="B91" s="201"/>
      <c r="C91" s="17" t="s">
        <v>96</v>
      </c>
      <c r="D91" s="173"/>
      <c r="E91" s="18"/>
      <c r="F91" s="19"/>
      <c r="G91" s="173"/>
      <c r="H91" s="173"/>
      <c r="I91" s="173"/>
      <c r="J91" s="25" t="s">
        <v>93</v>
      </c>
      <c r="K91" s="26">
        <v>2</v>
      </c>
      <c r="L91" s="27"/>
      <c r="M91" s="27"/>
      <c r="N91" s="26"/>
      <c r="O91" s="26"/>
      <c r="P91" s="26"/>
      <c r="Q91" s="28">
        <f t="shared" si="1"/>
        <v>2</v>
      </c>
      <c r="R91" s="53"/>
      <c r="S91" s="58"/>
      <c r="T91" s="58"/>
      <c r="U91" s="58"/>
      <c r="V91" s="58"/>
      <c r="W91" s="58"/>
      <c r="X91" s="58"/>
      <c r="Y91" s="58"/>
      <c r="Z91" s="58"/>
      <c r="AA91" s="58"/>
      <c r="AB91" s="58"/>
      <c r="AC91" s="58"/>
      <c r="AD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  <c r="AS91" s="58"/>
      <c r="AT91" s="58"/>
      <c r="AU91" s="58"/>
    </row>
    <row r="92" spans="1:47" s="42" customFormat="1" ht="15" customHeight="1">
      <c r="A92" s="239"/>
      <c r="B92" s="201"/>
      <c r="C92" s="17" t="s">
        <v>97</v>
      </c>
      <c r="D92" s="173"/>
      <c r="E92" s="18"/>
      <c r="F92" s="19"/>
      <c r="G92" s="173"/>
      <c r="H92" s="173"/>
      <c r="I92" s="173"/>
      <c r="J92" s="25" t="s">
        <v>93</v>
      </c>
      <c r="K92" s="26">
        <v>4</v>
      </c>
      <c r="L92" s="27"/>
      <c r="M92" s="27"/>
      <c r="N92" s="26"/>
      <c r="O92" s="26"/>
      <c r="P92" s="26"/>
      <c r="Q92" s="28">
        <f t="shared" si="1"/>
        <v>4</v>
      </c>
      <c r="R92" s="53"/>
      <c r="S92" s="58"/>
      <c r="T92" s="58"/>
      <c r="U92" s="58"/>
      <c r="V92" s="58"/>
      <c r="W92" s="58"/>
      <c r="X92" s="58"/>
      <c r="Y92" s="58"/>
      <c r="Z92" s="58"/>
      <c r="AA92" s="58"/>
      <c r="AB92" s="58"/>
      <c r="AC92" s="58"/>
      <c r="AD92" s="58"/>
      <c r="AE92" s="58"/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  <c r="AQ92" s="58"/>
      <c r="AR92" s="58"/>
      <c r="AS92" s="58"/>
      <c r="AT92" s="58"/>
      <c r="AU92" s="58"/>
    </row>
    <row r="93" spans="1:47" s="42" customFormat="1" ht="15" customHeight="1">
      <c r="A93" s="239"/>
      <c r="B93" s="201"/>
      <c r="C93" s="17" t="s">
        <v>98</v>
      </c>
      <c r="D93" s="173"/>
      <c r="E93" s="18"/>
      <c r="F93" s="19"/>
      <c r="G93" s="173"/>
      <c r="H93" s="173"/>
      <c r="I93" s="173"/>
      <c r="J93" s="25" t="s">
        <v>93</v>
      </c>
      <c r="K93" s="26">
        <v>2</v>
      </c>
      <c r="L93" s="27"/>
      <c r="M93" s="27"/>
      <c r="N93" s="26"/>
      <c r="O93" s="26"/>
      <c r="P93" s="26"/>
      <c r="Q93" s="28">
        <f t="shared" si="1"/>
        <v>2</v>
      </c>
      <c r="R93" s="53"/>
      <c r="S93" s="58"/>
      <c r="T93" s="58"/>
      <c r="U93" s="58"/>
      <c r="V93" s="58"/>
      <c r="W93" s="58"/>
      <c r="X93" s="58"/>
      <c r="Y93" s="58"/>
      <c r="Z93" s="58"/>
      <c r="AA93" s="58"/>
      <c r="AB93" s="58"/>
      <c r="AC93" s="58"/>
      <c r="AD93" s="58"/>
      <c r="AE93" s="58"/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  <c r="AS93" s="58"/>
      <c r="AT93" s="58"/>
      <c r="AU93" s="58"/>
    </row>
    <row r="94" spans="1:47" s="42" customFormat="1" ht="15" customHeight="1">
      <c r="A94" s="239"/>
      <c r="B94" s="201"/>
      <c r="C94" s="17" t="s">
        <v>99</v>
      </c>
      <c r="D94" s="173"/>
      <c r="E94" s="18"/>
      <c r="F94" s="19"/>
      <c r="G94" s="173"/>
      <c r="H94" s="173"/>
      <c r="I94" s="173"/>
      <c r="J94" s="25" t="s">
        <v>93</v>
      </c>
      <c r="K94" s="26">
        <v>2</v>
      </c>
      <c r="L94" s="27"/>
      <c r="M94" s="27"/>
      <c r="N94" s="26"/>
      <c r="O94" s="26"/>
      <c r="P94" s="26"/>
      <c r="Q94" s="28">
        <f t="shared" si="1"/>
        <v>2</v>
      </c>
      <c r="R94" s="53"/>
      <c r="S94" s="58"/>
      <c r="T94" s="58"/>
      <c r="U94" s="58"/>
      <c r="V94" s="58"/>
      <c r="W94" s="58"/>
      <c r="X94" s="58"/>
      <c r="Y94" s="58"/>
      <c r="Z94" s="58"/>
      <c r="AA94" s="58"/>
      <c r="AB94" s="58"/>
      <c r="AC94" s="58"/>
      <c r="AD94" s="58"/>
      <c r="AE94" s="58"/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  <c r="AS94" s="58"/>
      <c r="AT94" s="58"/>
      <c r="AU94" s="58"/>
    </row>
    <row r="95" spans="1:47" s="42" customFormat="1" ht="15" customHeight="1">
      <c r="A95" s="239"/>
      <c r="B95" s="201"/>
      <c r="C95" s="17" t="s">
        <v>100</v>
      </c>
      <c r="D95" s="173"/>
      <c r="E95" s="18"/>
      <c r="F95" s="19"/>
      <c r="G95" s="173"/>
      <c r="H95" s="173"/>
      <c r="I95" s="173"/>
      <c r="J95" s="25" t="s">
        <v>93</v>
      </c>
      <c r="K95" s="26">
        <v>3</v>
      </c>
      <c r="L95" s="27"/>
      <c r="M95" s="27"/>
      <c r="N95" s="26"/>
      <c r="O95" s="26"/>
      <c r="P95" s="26"/>
      <c r="Q95" s="28">
        <f t="shared" si="1"/>
        <v>3</v>
      </c>
      <c r="R95" s="53"/>
      <c r="S95" s="58"/>
      <c r="T95" s="58"/>
      <c r="U95" s="58"/>
      <c r="V95" s="58"/>
      <c r="W95" s="58"/>
      <c r="X95" s="58"/>
      <c r="Y95" s="58"/>
      <c r="Z95" s="58"/>
      <c r="AA95" s="58"/>
      <c r="AB95" s="58"/>
      <c r="AC95" s="58"/>
      <c r="AD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8"/>
      <c r="AT95" s="58"/>
      <c r="AU95" s="58"/>
    </row>
    <row r="96" spans="1:47" s="42" customFormat="1" ht="15" customHeight="1">
      <c r="A96" s="239"/>
      <c r="B96" s="201"/>
      <c r="C96" s="29" t="s">
        <v>17</v>
      </c>
      <c r="D96" s="30"/>
      <c r="E96" s="31"/>
      <c r="F96" s="32"/>
      <c r="G96" s="30"/>
      <c r="H96" s="33"/>
      <c r="I96" s="32"/>
      <c r="J96" s="34"/>
      <c r="K96" s="34"/>
      <c r="L96" s="35"/>
      <c r="M96" s="35"/>
      <c r="N96" s="35"/>
      <c r="O96" s="35"/>
      <c r="P96" s="35"/>
      <c r="Q96" s="36">
        <f>SUM(Q88:Q95)</f>
        <v>20</v>
      </c>
      <c r="R96" s="53"/>
      <c r="S96" s="58"/>
      <c r="T96" s="58"/>
      <c r="U96" s="58"/>
      <c r="V96" s="58"/>
      <c r="W96" s="58"/>
      <c r="X96" s="58"/>
      <c r="Y96" s="58"/>
      <c r="Z96" s="58"/>
      <c r="AA96" s="58"/>
      <c r="AB96" s="58"/>
      <c r="AC96" s="58"/>
      <c r="AD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8"/>
      <c r="AT96" s="58"/>
      <c r="AU96" s="58"/>
    </row>
    <row r="97" spans="1:47" s="42" customFormat="1" ht="15" customHeight="1">
      <c r="A97" s="239"/>
      <c r="B97" s="201"/>
      <c r="C97" s="44"/>
      <c r="D97" s="45"/>
      <c r="E97" s="46"/>
      <c r="F97" s="47"/>
      <c r="G97" s="45"/>
      <c r="H97" s="48"/>
      <c r="I97" s="47"/>
      <c r="J97" s="25"/>
      <c r="K97" s="25"/>
      <c r="L97" s="49"/>
      <c r="M97" s="49"/>
      <c r="N97" s="49"/>
      <c r="O97" s="49"/>
      <c r="P97" s="49"/>
      <c r="Q97" s="50"/>
      <c r="R97" s="53"/>
      <c r="S97" s="58"/>
      <c r="T97" s="58"/>
      <c r="U97" s="58"/>
      <c r="V97" s="58"/>
      <c r="W97" s="58"/>
      <c r="X97" s="58"/>
      <c r="Y97" s="58"/>
      <c r="Z97" s="58"/>
      <c r="AA97" s="58"/>
      <c r="AB97" s="58"/>
      <c r="AC97" s="58"/>
      <c r="AD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58"/>
    </row>
    <row r="98" spans="1:47" s="43" customFormat="1" ht="15" customHeight="1">
      <c r="A98" s="208"/>
      <c r="B98" s="209" t="s">
        <v>28</v>
      </c>
      <c r="C98" s="212" t="s">
        <v>12</v>
      </c>
      <c r="D98" s="213"/>
      <c r="E98" s="214"/>
      <c r="F98" s="215"/>
      <c r="G98" s="213"/>
      <c r="H98" s="216"/>
      <c r="I98" s="215"/>
      <c r="J98" s="217"/>
      <c r="K98" s="218"/>
      <c r="L98" s="219"/>
      <c r="M98" s="218"/>
      <c r="N98" s="220"/>
      <c r="O98" s="218"/>
      <c r="P98" s="220"/>
      <c r="Q98" s="221"/>
      <c r="R98" s="222"/>
      <c r="S98" s="60"/>
      <c r="T98" s="60"/>
      <c r="U98" s="60"/>
      <c r="V98" s="60"/>
      <c r="W98" s="60"/>
      <c r="X98" s="60"/>
      <c r="Y98" s="60"/>
      <c r="Z98" s="60"/>
      <c r="AA98" s="60"/>
      <c r="AB98" s="60"/>
      <c r="AC98" s="60"/>
      <c r="AD98" s="60"/>
      <c r="AE98" s="60"/>
      <c r="AF98" s="60"/>
      <c r="AG98" s="60"/>
      <c r="AH98" s="60"/>
      <c r="AI98" s="60"/>
      <c r="AJ98" s="60"/>
      <c r="AK98" s="60"/>
      <c r="AL98" s="60"/>
      <c r="AM98" s="60"/>
      <c r="AN98" s="60"/>
      <c r="AO98" s="60"/>
      <c r="AP98" s="60"/>
      <c r="AQ98" s="60"/>
      <c r="AR98" s="60"/>
      <c r="AS98" s="60"/>
      <c r="AT98" s="60"/>
      <c r="AU98" s="60"/>
    </row>
    <row r="99" spans="1:47" s="40" customFormat="1" ht="15" customHeight="1">
      <c r="A99" s="241">
        <v>42478</v>
      </c>
      <c r="B99" s="207" t="s">
        <v>57</v>
      </c>
      <c r="C99" s="387" t="s">
        <v>114</v>
      </c>
      <c r="D99" s="388"/>
      <c r="E99" s="388"/>
      <c r="F99" s="388"/>
      <c r="G99" s="388"/>
      <c r="H99" s="388"/>
      <c r="I99" s="388"/>
      <c r="J99" s="388"/>
      <c r="K99" s="388"/>
      <c r="L99" s="388"/>
      <c r="M99" s="388"/>
      <c r="N99" s="388"/>
      <c r="O99" s="388"/>
      <c r="P99" s="388"/>
      <c r="Q99" s="389"/>
      <c r="R99" s="39">
        <v>2454.1799999999998</v>
      </c>
      <c r="S99" s="56"/>
      <c r="T99" s="56"/>
      <c r="U99" s="56"/>
      <c r="V99" s="56"/>
      <c r="W99" s="56"/>
      <c r="X99" s="56"/>
      <c r="Y99" s="56"/>
      <c r="Z99" s="56"/>
      <c r="AA99" s="56"/>
      <c r="AB99" s="56"/>
      <c r="AC99" s="56"/>
      <c r="AD99" s="56"/>
      <c r="AE99" s="56"/>
      <c r="AF99" s="56"/>
      <c r="AG99" s="56"/>
      <c r="AH99" s="56"/>
      <c r="AI99" s="56"/>
      <c r="AJ99" s="56"/>
      <c r="AK99" s="56"/>
      <c r="AL99" s="56"/>
      <c r="AM99" s="56"/>
      <c r="AN99" s="56"/>
      <c r="AO99" s="56"/>
      <c r="AP99" s="56"/>
      <c r="AQ99" s="56"/>
      <c r="AR99" s="56"/>
      <c r="AS99" s="56"/>
      <c r="AT99" s="56"/>
      <c r="AU99" s="56"/>
    </row>
    <row r="100" spans="1:47" s="41" customFormat="1" ht="15" customHeight="1">
      <c r="A100" s="203"/>
      <c r="B100" s="204"/>
      <c r="C100" s="17" t="s">
        <v>45</v>
      </c>
      <c r="D100" s="152">
        <v>100</v>
      </c>
      <c r="E100" s="153" t="s">
        <v>16</v>
      </c>
      <c r="F100" s="154">
        <v>0</v>
      </c>
      <c r="G100" s="152">
        <v>118</v>
      </c>
      <c r="H100" s="155" t="s">
        <v>16</v>
      </c>
      <c r="I100" s="154">
        <v>10</v>
      </c>
      <c r="J100" s="156"/>
      <c r="K100" s="157"/>
      <c r="L100" s="158">
        <f>ROUND(((G100*20+I100)-(D100*20+F100)),2)</f>
        <v>370</v>
      </c>
      <c r="M100" s="26">
        <v>6</v>
      </c>
      <c r="N100" s="26"/>
      <c r="O100" s="26">
        <f>ROUND(M100*L100,2)</f>
        <v>2220</v>
      </c>
      <c r="P100" s="26"/>
      <c r="Q100" s="28">
        <f>O100</f>
        <v>2220</v>
      </c>
      <c r="R100" s="23"/>
      <c r="S100" s="59"/>
      <c r="T100" s="59"/>
      <c r="U100" s="59"/>
      <c r="V100" s="59"/>
      <c r="W100" s="59"/>
      <c r="X100" s="59"/>
      <c r="Y100" s="59"/>
      <c r="Z100" s="59"/>
      <c r="AA100" s="59"/>
      <c r="AB100" s="59"/>
      <c r="AC100" s="59"/>
      <c r="AD100" s="59"/>
      <c r="AE100" s="59"/>
      <c r="AF100" s="59"/>
      <c r="AG100" s="59"/>
      <c r="AH100" s="59"/>
      <c r="AI100" s="59"/>
      <c r="AJ100" s="59"/>
      <c r="AK100" s="59"/>
      <c r="AL100" s="59"/>
      <c r="AM100" s="59"/>
      <c r="AN100" s="59"/>
      <c r="AO100" s="59"/>
      <c r="AP100" s="59"/>
      <c r="AQ100" s="59"/>
      <c r="AR100" s="59"/>
      <c r="AS100" s="59"/>
      <c r="AT100" s="59"/>
      <c r="AU100" s="59"/>
    </row>
    <row r="101" spans="1:47" s="41" customFormat="1" ht="15" customHeight="1">
      <c r="A101" s="203"/>
      <c r="B101" s="204"/>
      <c r="C101" s="151" t="s">
        <v>76</v>
      </c>
      <c r="D101" s="152">
        <v>900</v>
      </c>
      <c r="E101" s="153" t="s">
        <v>16</v>
      </c>
      <c r="F101" s="154">
        <v>0</v>
      </c>
      <c r="G101" s="152">
        <v>901</v>
      </c>
      <c r="H101" s="155" t="s">
        <v>16</v>
      </c>
      <c r="I101" s="154">
        <v>17</v>
      </c>
      <c r="J101" s="170"/>
      <c r="K101" s="170"/>
      <c r="L101" s="158">
        <f>ROUND(((G101*20+I101)-(D101*20+F101)),2)</f>
        <v>37</v>
      </c>
      <c r="M101" s="26">
        <v>6</v>
      </c>
      <c r="N101" s="26"/>
      <c r="O101" s="26">
        <f>ROUND(M101*L101,2)</f>
        <v>222</v>
      </c>
      <c r="P101" s="26"/>
      <c r="Q101" s="28">
        <f>O101</f>
        <v>222</v>
      </c>
      <c r="R101" s="23"/>
      <c r="S101" s="59"/>
      <c r="T101" s="59"/>
      <c r="U101" s="59"/>
      <c r="V101" s="59"/>
      <c r="W101" s="59"/>
      <c r="X101" s="59"/>
      <c r="Y101" s="59"/>
      <c r="Z101" s="59"/>
      <c r="AA101" s="59"/>
      <c r="AB101" s="59"/>
      <c r="AC101" s="59"/>
      <c r="AD101" s="59"/>
      <c r="AE101" s="59"/>
      <c r="AF101" s="59"/>
      <c r="AG101" s="59"/>
      <c r="AH101" s="59"/>
      <c r="AI101" s="59"/>
      <c r="AJ101" s="59"/>
      <c r="AK101" s="59"/>
      <c r="AL101" s="59"/>
      <c r="AM101" s="59"/>
      <c r="AN101" s="59"/>
      <c r="AO101" s="59"/>
      <c r="AP101" s="59"/>
      <c r="AQ101" s="59"/>
      <c r="AR101" s="59"/>
      <c r="AS101" s="59"/>
      <c r="AT101" s="59"/>
      <c r="AU101" s="59"/>
    </row>
    <row r="102" spans="1:47" s="40" customFormat="1" ht="15" customHeight="1">
      <c r="A102" s="205"/>
      <c r="B102" s="204"/>
      <c r="C102" s="29" t="s">
        <v>17</v>
      </c>
      <c r="D102" s="30"/>
      <c r="E102" s="31"/>
      <c r="F102" s="32"/>
      <c r="G102" s="30"/>
      <c r="H102" s="33"/>
      <c r="I102" s="32"/>
      <c r="J102" s="34"/>
      <c r="K102" s="34"/>
      <c r="L102" s="35"/>
      <c r="M102" s="35"/>
      <c r="N102" s="35"/>
      <c r="O102" s="35"/>
      <c r="P102" s="35"/>
      <c r="Q102" s="36">
        <f>SUM(Q100:Q101)</f>
        <v>2442</v>
      </c>
      <c r="R102" s="37" t="s">
        <v>13</v>
      </c>
      <c r="S102" s="56"/>
      <c r="T102" s="56"/>
      <c r="U102" s="56"/>
      <c r="V102" s="56"/>
      <c r="W102" s="56"/>
      <c r="X102" s="56"/>
      <c r="Y102" s="56"/>
      <c r="Z102" s="56"/>
      <c r="AA102" s="56"/>
      <c r="AB102" s="56"/>
      <c r="AC102" s="56"/>
      <c r="AD102" s="56"/>
      <c r="AE102" s="56"/>
      <c r="AF102" s="56"/>
      <c r="AG102" s="56"/>
      <c r="AH102" s="56"/>
      <c r="AI102" s="56"/>
      <c r="AJ102" s="56"/>
      <c r="AK102" s="56"/>
      <c r="AL102" s="56"/>
      <c r="AM102" s="56"/>
      <c r="AN102" s="56"/>
      <c r="AO102" s="56"/>
      <c r="AP102" s="56"/>
      <c r="AQ102" s="56"/>
      <c r="AR102" s="56"/>
      <c r="AS102" s="56"/>
      <c r="AT102" s="56"/>
      <c r="AU102" s="56"/>
    </row>
    <row r="103" spans="1:47" s="40" customFormat="1" ht="15" customHeight="1">
      <c r="A103" s="205"/>
      <c r="B103" s="204"/>
      <c r="C103" s="44"/>
      <c r="D103" s="45"/>
      <c r="E103" s="46"/>
      <c r="F103" s="47"/>
      <c r="G103" s="45"/>
      <c r="H103" s="48"/>
      <c r="I103" s="47"/>
      <c r="J103" s="25"/>
      <c r="K103" s="25"/>
      <c r="L103" s="49"/>
      <c r="M103" s="49"/>
      <c r="N103" s="49"/>
      <c r="O103" s="49"/>
      <c r="P103" s="49"/>
      <c r="Q103" s="50"/>
      <c r="R103" s="53"/>
      <c r="S103" s="56"/>
      <c r="T103" s="56"/>
      <c r="U103" s="56"/>
      <c r="V103" s="56"/>
      <c r="W103" s="56"/>
      <c r="X103" s="56"/>
      <c r="Y103" s="56"/>
      <c r="Z103" s="56"/>
      <c r="AA103" s="56"/>
      <c r="AB103" s="56"/>
      <c r="AC103" s="56"/>
      <c r="AD103" s="56"/>
      <c r="AE103" s="56"/>
      <c r="AF103" s="56"/>
      <c r="AG103" s="56"/>
      <c r="AH103" s="56"/>
      <c r="AI103" s="56"/>
      <c r="AJ103" s="56"/>
      <c r="AK103" s="56"/>
      <c r="AL103" s="56"/>
      <c r="AM103" s="56"/>
      <c r="AN103" s="56"/>
      <c r="AO103" s="56"/>
      <c r="AP103" s="56"/>
      <c r="AQ103" s="56"/>
      <c r="AR103" s="56"/>
      <c r="AS103" s="56"/>
      <c r="AT103" s="56"/>
      <c r="AU103" s="56"/>
    </row>
    <row r="104" spans="1:47" s="41" customFormat="1" ht="15" customHeight="1">
      <c r="A104" s="242" t="s">
        <v>124</v>
      </c>
      <c r="B104" s="210" t="s">
        <v>109</v>
      </c>
      <c r="C104" s="367" t="s">
        <v>70</v>
      </c>
      <c r="D104" s="368"/>
      <c r="E104" s="368"/>
      <c r="F104" s="368"/>
      <c r="G104" s="368"/>
      <c r="H104" s="368"/>
      <c r="I104" s="368"/>
      <c r="J104" s="368"/>
      <c r="K104" s="368"/>
      <c r="L104" s="368"/>
      <c r="M104" s="368"/>
      <c r="N104" s="368"/>
      <c r="O104" s="368"/>
      <c r="P104" s="368"/>
      <c r="Q104" s="369"/>
      <c r="R104" s="39">
        <v>2454.1799999999998</v>
      </c>
      <c r="S104" s="59"/>
      <c r="T104" s="59"/>
      <c r="U104" s="59"/>
      <c r="V104" s="59"/>
      <c r="W104" s="59"/>
      <c r="X104" s="59"/>
      <c r="Y104" s="59"/>
      <c r="Z104" s="59"/>
      <c r="AA104" s="59"/>
      <c r="AB104" s="59"/>
      <c r="AC104" s="59"/>
      <c r="AD104" s="59"/>
      <c r="AE104" s="59"/>
      <c r="AF104" s="59"/>
      <c r="AG104" s="59"/>
      <c r="AH104" s="59"/>
      <c r="AI104" s="59"/>
      <c r="AJ104" s="59"/>
      <c r="AK104" s="59"/>
      <c r="AL104" s="59"/>
      <c r="AM104" s="59"/>
      <c r="AN104" s="59"/>
      <c r="AO104" s="59"/>
      <c r="AP104" s="59"/>
      <c r="AQ104" s="59"/>
      <c r="AR104" s="59"/>
      <c r="AS104" s="59"/>
      <c r="AT104" s="59"/>
      <c r="AU104" s="59"/>
    </row>
    <row r="105" spans="1:47" s="41" customFormat="1" ht="15" customHeight="1">
      <c r="A105" s="203"/>
      <c r="B105" s="204"/>
      <c r="C105" s="17" t="s">
        <v>45</v>
      </c>
      <c r="D105" s="152">
        <v>100</v>
      </c>
      <c r="E105" s="153" t="s">
        <v>16</v>
      </c>
      <c r="F105" s="154">
        <v>0</v>
      </c>
      <c r="G105" s="152">
        <v>118</v>
      </c>
      <c r="H105" s="155" t="s">
        <v>16</v>
      </c>
      <c r="I105" s="154">
        <v>10</v>
      </c>
      <c r="J105" s="156"/>
      <c r="K105" s="157"/>
      <c r="L105" s="158">
        <f>ROUND(((G105*20+I105)-(D105*20+F105)),2)</f>
        <v>370</v>
      </c>
      <c r="M105" s="26">
        <v>6</v>
      </c>
      <c r="N105" s="26"/>
      <c r="O105" s="26">
        <f>ROUND(M105*L105,2)</f>
        <v>2220</v>
      </c>
      <c r="P105" s="26"/>
      <c r="Q105" s="28">
        <f>O105</f>
        <v>2220</v>
      </c>
      <c r="R105" s="23"/>
      <c r="S105" s="59"/>
      <c r="T105" s="59"/>
      <c r="U105" s="59"/>
      <c r="V105" s="59"/>
      <c r="W105" s="59"/>
      <c r="X105" s="59"/>
      <c r="Y105" s="59"/>
      <c r="Z105" s="59"/>
      <c r="AA105" s="59"/>
      <c r="AB105" s="59"/>
      <c r="AC105" s="59"/>
      <c r="AD105" s="59"/>
      <c r="AE105" s="59"/>
      <c r="AF105" s="59"/>
      <c r="AG105" s="59"/>
      <c r="AH105" s="59"/>
      <c r="AI105" s="59"/>
      <c r="AJ105" s="59"/>
      <c r="AK105" s="59"/>
      <c r="AL105" s="59"/>
      <c r="AM105" s="59"/>
      <c r="AN105" s="59"/>
      <c r="AO105" s="59"/>
      <c r="AP105" s="59"/>
      <c r="AQ105" s="59"/>
      <c r="AR105" s="59"/>
      <c r="AS105" s="59"/>
      <c r="AT105" s="59"/>
      <c r="AU105" s="59"/>
    </row>
    <row r="106" spans="1:47" s="41" customFormat="1" ht="15" customHeight="1">
      <c r="A106" s="203"/>
      <c r="B106" s="204"/>
      <c r="C106" s="151" t="s">
        <v>76</v>
      </c>
      <c r="D106" s="152">
        <v>900</v>
      </c>
      <c r="E106" s="153" t="s">
        <v>16</v>
      </c>
      <c r="F106" s="154">
        <v>0</v>
      </c>
      <c r="G106" s="152">
        <v>901</v>
      </c>
      <c r="H106" s="155" t="s">
        <v>16</v>
      </c>
      <c r="I106" s="154">
        <v>17</v>
      </c>
      <c r="J106" s="170"/>
      <c r="K106" s="170"/>
      <c r="L106" s="158">
        <f>ROUND(((G106*20+I106)-(D106*20+F106)),2)</f>
        <v>37</v>
      </c>
      <c r="M106" s="26">
        <v>6</v>
      </c>
      <c r="N106" s="26"/>
      <c r="O106" s="26">
        <f>ROUND(M106*L106,2)</f>
        <v>222</v>
      </c>
      <c r="P106" s="26"/>
      <c r="Q106" s="28">
        <f>O106</f>
        <v>222</v>
      </c>
      <c r="R106" s="23"/>
      <c r="S106" s="59"/>
      <c r="T106" s="59"/>
      <c r="U106" s="59"/>
      <c r="V106" s="59"/>
      <c r="W106" s="59"/>
      <c r="X106" s="59"/>
      <c r="Y106" s="59"/>
      <c r="Z106" s="59"/>
      <c r="AA106" s="59"/>
      <c r="AB106" s="59"/>
      <c r="AC106" s="59"/>
      <c r="AD106" s="59"/>
      <c r="AE106" s="59"/>
      <c r="AF106" s="59"/>
      <c r="AG106" s="59"/>
      <c r="AH106" s="59"/>
      <c r="AI106" s="59"/>
      <c r="AJ106" s="59"/>
      <c r="AK106" s="59"/>
      <c r="AL106" s="59"/>
      <c r="AM106" s="59"/>
      <c r="AN106" s="59"/>
      <c r="AO106" s="59"/>
      <c r="AP106" s="59"/>
      <c r="AQ106" s="59"/>
      <c r="AR106" s="59"/>
      <c r="AS106" s="59"/>
      <c r="AT106" s="59"/>
      <c r="AU106" s="59"/>
    </row>
    <row r="107" spans="1:47" s="41" customFormat="1" ht="15" customHeight="1">
      <c r="A107" s="203"/>
      <c r="B107" s="204"/>
      <c r="C107" s="29" t="s">
        <v>17</v>
      </c>
      <c r="D107" s="30"/>
      <c r="E107" s="31"/>
      <c r="F107" s="32"/>
      <c r="G107" s="30"/>
      <c r="H107" s="33"/>
      <c r="I107" s="32"/>
      <c r="J107" s="34"/>
      <c r="K107" s="34"/>
      <c r="L107" s="35"/>
      <c r="M107" s="35"/>
      <c r="N107" s="35"/>
      <c r="O107" s="35"/>
      <c r="P107" s="35"/>
      <c r="Q107" s="36">
        <f>SUM(Q105:Q106)</f>
        <v>2442</v>
      </c>
      <c r="R107" s="37" t="s">
        <v>13</v>
      </c>
      <c r="S107" s="59"/>
      <c r="T107" s="59"/>
      <c r="U107" s="59"/>
      <c r="V107" s="59"/>
      <c r="W107" s="59"/>
      <c r="X107" s="59"/>
      <c r="Y107" s="59"/>
      <c r="Z107" s="59"/>
      <c r="AA107" s="59"/>
      <c r="AB107" s="59"/>
      <c r="AC107" s="59"/>
      <c r="AD107" s="59"/>
      <c r="AE107" s="59"/>
      <c r="AF107" s="59"/>
      <c r="AG107" s="59"/>
      <c r="AH107" s="59"/>
      <c r="AI107" s="59"/>
      <c r="AJ107" s="59"/>
      <c r="AK107" s="59"/>
      <c r="AL107" s="59"/>
      <c r="AM107" s="59"/>
      <c r="AN107" s="59"/>
      <c r="AO107" s="59"/>
      <c r="AP107" s="59"/>
      <c r="AQ107" s="59"/>
      <c r="AR107" s="59"/>
      <c r="AS107" s="59"/>
      <c r="AT107" s="59"/>
      <c r="AU107" s="59"/>
    </row>
    <row r="108" spans="1:47" s="41" customFormat="1" ht="15" customHeight="1">
      <c r="A108" s="203"/>
      <c r="B108" s="204"/>
      <c r="C108" s="44"/>
      <c r="D108" s="45"/>
      <c r="E108" s="46"/>
      <c r="F108" s="47"/>
      <c r="G108" s="45"/>
      <c r="H108" s="48"/>
      <c r="I108" s="47"/>
      <c r="J108" s="25"/>
      <c r="K108" s="26"/>
      <c r="L108" s="51"/>
      <c r="M108" s="26"/>
      <c r="N108" s="52"/>
      <c r="O108" s="26"/>
      <c r="P108" s="52"/>
      <c r="Q108" s="50"/>
      <c r="R108" s="53"/>
      <c r="S108" s="59"/>
      <c r="T108" s="59"/>
      <c r="U108" s="59"/>
      <c r="V108" s="59"/>
      <c r="W108" s="59"/>
      <c r="X108" s="59"/>
      <c r="Y108" s="59"/>
      <c r="Z108" s="59"/>
      <c r="AA108" s="59"/>
      <c r="AB108" s="59"/>
      <c r="AC108" s="59"/>
      <c r="AD108" s="59"/>
      <c r="AE108" s="59"/>
      <c r="AF108" s="59"/>
      <c r="AG108" s="59"/>
      <c r="AH108" s="59"/>
      <c r="AI108" s="59"/>
      <c r="AJ108" s="59"/>
      <c r="AK108" s="59"/>
      <c r="AL108" s="59"/>
      <c r="AM108" s="59"/>
      <c r="AN108" s="59"/>
      <c r="AO108" s="59"/>
      <c r="AP108" s="59"/>
      <c r="AQ108" s="59"/>
      <c r="AR108" s="59"/>
      <c r="AS108" s="59"/>
      <c r="AT108" s="59"/>
      <c r="AU108" s="59"/>
    </row>
    <row r="109" spans="1:47" s="41" customFormat="1" ht="15" customHeight="1">
      <c r="A109" s="242" t="s">
        <v>143</v>
      </c>
      <c r="B109" s="202" t="s">
        <v>110</v>
      </c>
      <c r="C109" s="367" t="s">
        <v>71</v>
      </c>
      <c r="D109" s="368"/>
      <c r="E109" s="368"/>
      <c r="F109" s="368"/>
      <c r="G109" s="368"/>
      <c r="H109" s="368"/>
      <c r="I109" s="368"/>
      <c r="J109" s="368"/>
      <c r="K109" s="368"/>
      <c r="L109" s="368"/>
      <c r="M109" s="368"/>
      <c r="N109" s="368"/>
      <c r="O109" s="368"/>
      <c r="P109" s="368"/>
      <c r="Q109" s="369"/>
      <c r="R109" s="39">
        <v>469.74</v>
      </c>
      <c r="S109" s="59"/>
      <c r="T109" s="59"/>
      <c r="U109" s="59"/>
      <c r="V109" s="59"/>
      <c r="W109" s="59"/>
      <c r="X109" s="59"/>
      <c r="Y109" s="59"/>
      <c r="Z109" s="59"/>
      <c r="AA109" s="59"/>
      <c r="AB109" s="59"/>
      <c r="AC109" s="59"/>
      <c r="AD109" s="59"/>
      <c r="AE109" s="59"/>
      <c r="AF109" s="59"/>
      <c r="AG109" s="59"/>
      <c r="AH109" s="59"/>
      <c r="AI109" s="59"/>
      <c r="AJ109" s="59"/>
      <c r="AK109" s="59"/>
      <c r="AL109" s="59"/>
      <c r="AM109" s="59"/>
      <c r="AN109" s="59"/>
      <c r="AO109" s="59"/>
      <c r="AP109" s="59"/>
      <c r="AQ109" s="59"/>
      <c r="AR109" s="59"/>
      <c r="AS109" s="59"/>
      <c r="AT109" s="59"/>
      <c r="AU109" s="59"/>
    </row>
    <row r="110" spans="1:47" s="41" customFormat="1" ht="15" customHeight="1">
      <c r="A110" s="226"/>
      <c r="B110" s="202"/>
      <c r="C110" s="223" t="s">
        <v>45</v>
      </c>
      <c r="D110" s="152">
        <v>100</v>
      </c>
      <c r="E110" s="153" t="s">
        <v>16</v>
      </c>
      <c r="F110" s="154">
        <v>0</v>
      </c>
      <c r="G110" s="152">
        <v>118</v>
      </c>
      <c r="H110" s="155" t="s">
        <v>16</v>
      </c>
      <c r="I110" s="154">
        <v>10</v>
      </c>
      <c r="J110" s="156" t="s">
        <v>93</v>
      </c>
      <c r="K110" s="157">
        <v>2</v>
      </c>
      <c r="L110" s="158">
        <f>ROUND(((G110*20+I110)-(D110*20+F110)),2)</f>
        <v>370</v>
      </c>
      <c r="M110" s="26"/>
      <c r="N110" s="26"/>
      <c r="O110" s="26">
        <f>ROUND(K110*L110,2)</f>
        <v>740</v>
      </c>
      <c r="P110" s="26"/>
      <c r="Q110" s="28">
        <f>O110</f>
        <v>740</v>
      </c>
      <c r="R110" s="23"/>
      <c r="S110" s="59"/>
      <c r="T110" s="59"/>
      <c r="U110" s="59"/>
      <c r="V110" s="59"/>
      <c r="W110" s="59"/>
      <c r="X110" s="59"/>
      <c r="Y110" s="59"/>
      <c r="Z110" s="59"/>
      <c r="AA110" s="59"/>
      <c r="AB110" s="59"/>
      <c r="AC110" s="59"/>
      <c r="AD110" s="59"/>
      <c r="AE110" s="59"/>
      <c r="AF110" s="59"/>
      <c r="AG110" s="59"/>
      <c r="AH110" s="59"/>
      <c r="AI110" s="59"/>
      <c r="AJ110" s="59"/>
      <c r="AK110" s="59"/>
      <c r="AL110" s="59"/>
      <c r="AM110" s="59"/>
      <c r="AN110" s="59"/>
      <c r="AO110" s="59"/>
      <c r="AP110" s="59"/>
      <c r="AQ110" s="59"/>
      <c r="AR110" s="59"/>
      <c r="AS110" s="59"/>
      <c r="AT110" s="59"/>
      <c r="AU110" s="59"/>
    </row>
    <row r="111" spans="1:47" s="41" customFormat="1" ht="15" customHeight="1">
      <c r="A111" s="203"/>
      <c r="B111" s="204"/>
      <c r="C111" s="224" t="s">
        <v>76</v>
      </c>
      <c r="D111" s="152">
        <v>900</v>
      </c>
      <c r="E111" s="153" t="s">
        <v>16</v>
      </c>
      <c r="F111" s="154">
        <v>5</v>
      </c>
      <c r="G111" s="152">
        <v>901</v>
      </c>
      <c r="H111" s="155" t="s">
        <v>16</v>
      </c>
      <c r="I111" s="154">
        <v>12</v>
      </c>
      <c r="J111" s="156" t="s">
        <v>93</v>
      </c>
      <c r="K111" s="157">
        <v>2</v>
      </c>
      <c r="L111" s="158">
        <f>ROUND(((G111*20+I111)-(D111*20+F111)),2)</f>
        <v>27</v>
      </c>
      <c r="M111" s="26"/>
      <c r="N111" s="26"/>
      <c r="O111" s="26">
        <f>ROUND(K111*L111,2)</f>
        <v>54</v>
      </c>
      <c r="P111" s="26"/>
      <c r="Q111" s="28">
        <f>O111</f>
        <v>54</v>
      </c>
      <c r="R111" s="23"/>
      <c r="S111" s="59"/>
      <c r="T111" s="59"/>
      <c r="U111" s="59"/>
      <c r="V111" s="59"/>
      <c r="W111" s="59"/>
      <c r="X111" s="59"/>
      <c r="Y111" s="59"/>
      <c r="Z111" s="59"/>
      <c r="AA111" s="59"/>
      <c r="AB111" s="59"/>
      <c r="AC111" s="59"/>
      <c r="AD111" s="59"/>
      <c r="AE111" s="59"/>
      <c r="AF111" s="59"/>
      <c r="AG111" s="59"/>
      <c r="AH111" s="59"/>
      <c r="AI111" s="59"/>
      <c r="AJ111" s="59"/>
      <c r="AK111" s="59"/>
      <c r="AL111" s="59"/>
      <c r="AM111" s="59"/>
      <c r="AN111" s="59"/>
      <c r="AO111" s="59"/>
      <c r="AP111" s="59"/>
      <c r="AQ111" s="59"/>
      <c r="AR111" s="59"/>
      <c r="AS111" s="59"/>
      <c r="AT111" s="59"/>
      <c r="AU111" s="59"/>
    </row>
    <row r="112" spans="1:47" s="41" customFormat="1" ht="15" customHeight="1">
      <c r="A112" s="203"/>
      <c r="B112" s="204"/>
      <c r="C112" s="223" t="s">
        <v>102</v>
      </c>
      <c r="D112" s="173"/>
      <c r="E112" s="18"/>
      <c r="F112" s="19"/>
      <c r="G112" s="173"/>
      <c r="H112" s="24"/>
      <c r="I112" s="19"/>
      <c r="J112" s="25"/>
      <c r="K112" s="26"/>
      <c r="L112" s="27">
        <v>-18</v>
      </c>
      <c r="M112" s="26"/>
      <c r="N112" s="26"/>
      <c r="O112" s="26">
        <v>-18</v>
      </c>
      <c r="P112" s="26"/>
      <c r="Q112" s="28">
        <v>-18</v>
      </c>
      <c r="R112" s="23"/>
      <c r="S112" s="59"/>
      <c r="T112" s="59"/>
      <c r="U112" s="59"/>
      <c r="V112" s="59"/>
      <c r="W112" s="59"/>
      <c r="X112" s="59"/>
      <c r="Y112" s="59"/>
      <c r="Z112" s="59"/>
      <c r="AA112" s="59"/>
      <c r="AB112" s="59"/>
      <c r="AC112" s="59"/>
      <c r="AD112" s="59"/>
      <c r="AE112" s="59"/>
      <c r="AF112" s="59"/>
      <c r="AG112" s="59"/>
      <c r="AH112" s="59"/>
      <c r="AI112" s="59"/>
      <c r="AJ112" s="59"/>
      <c r="AK112" s="59"/>
      <c r="AL112" s="59"/>
      <c r="AM112" s="59"/>
      <c r="AN112" s="59"/>
      <c r="AO112" s="59"/>
      <c r="AP112" s="59"/>
      <c r="AQ112" s="59"/>
      <c r="AR112" s="59"/>
      <c r="AS112" s="59"/>
      <c r="AT112" s="59"/>
      <c r="AU112" s="59"/>
    </row>
    <row r="113" spans="1:47" s="41" customFormat="1" ht="15" customHeight="1">
      <c r="A113" s="206"/>
      <c r="B113" s="207"/>
      <c r="C113" s="225" t="s">
        <v>17</v>
      </c>
      <c r="D113" s="30"/>
      <c r="E113" s="31"/>
      <c r="F113" s="32"/>
      <c r="G113" s="30"/>
      <c r="H113" s="33"/>
      <c r="I113" s="32"/>
      <c r="J113" s="34"/>
      <c r="K113" s="34"/>
      <c r="L113" s="35"/>
      <c r="M113" s="35"/>
      <c r="N113" s="35"/>
      <c r="O113" s="35"/>
      <c r="P113" s="35"/>
      <c r="Q113" s="36">
        <f>SUM(Q110:Q112)</f>
        <v>776</v>
      </c>
      <c r="R113" s="211" t="s">
        <v>7</v>
      </c>
      <c r="S113" s="59"/>
      <c r="T113" s="59"/>
      <c r="U113" s="59"/>
      <c r="V113" s="59"/>
      <c r="W113" s="59"/>
      <c r="X113" s="59"/>
      <c r="Y113" s="59"/>
      <c r="Z113" s="59"/>
      <c r="AA113" s="59"/>
      <c r="AB113" s="59"/>
      <c r="AC113" s="59"/>
      <c r="AD113" s="59"/>
      <c r="AE113" s="59"/>
      <c r="AF113" s="59"/>
      <c r="AG113" s="59"/>
      <c r="AH113" s="59"/>
      <c r="AI113" s="59"/>
      <c r="AJ113" s="59"/>
      <c r="AK113" s="59"/>
      <c r="AL113" s="59"/>
      <c r="AM113" s="59"/>
      <c r="AN113" s="59"/>
      <c r="AO113" s="59"/>
      <c r="AP113" s="59"/>
      <c r="AQ113" s="59"/>
      <c r="AR113" s="59"/>
      <c r="AS113" s="59"/>
      <c r="AT113" s="59"/>
      <c r="AU113" s="59"/>
    </row>
    <row r="114" spans="1:47" ht="15" customHeight="1">
      <c r="A114" s="228"/>
      <c r="B114" s="227"/>
      <c r="C114" s="223"/>
      <c r="D114" s="54"/>
      <c r="E114" s="18"/>
      <c r="F114" s="19"/>
      <c r="G114" s="54"/>
      <c r="H114" s="24"/>
      <c r="I114" s="19"/>
      <c r="J114" s="25"/>
      <c r="K114" s="26"/>
      <c r="L114" s="27"/>
      <c r="M114" s="26"/>
      <c r="N114" s="26"/>
      <c r="O114" s="26"/>
      <c r="P114" s="26"/>
      <c r="Q114" s="26"/>
      <c r="R114" s="25"/>
    </row>
    <row r="115" spans="1:47" ht="15" customHeight="1">
      <c r="A115" s="208"/>
      <c r="B115" s="208" t="s">
        <v>205</v>
      </c>
      <c r="C115" s="357" t="s">
        <v>202</v>
      </c>
      <c r="D115" s="358"/>
      <c r="E115" s="358"/>
      <c r="F115" s="358"/>
      <c r="G115" s="358"/>
      <c r="H115" s="358"/>
      <c r="I115" s="358"/>
      <c r="J115" s="358"/>
      <c r="K115" s="358"/>
      <c r="L115" s="358"/>
      <c r="M115" s="358"/>
      <c r="N115" s="358"/>
      <c r="O115" s="358"/>
      <c r="P115" s="358"/>
      <c r="Q115" s="359"/>
      <c r="R115" s="212"/>
    </row>
    <row r="116" spans="1:47" ht="15" customHeight="1">
      <c r="A116" s="316">
        <v>43059</v>
      </c>
      <c r="B116" s="283" t="s">
        <v>206</v>
      </c>
      <c r="C116" s="360" t="s">
        <v>84</v>
      </c>
      <c r="D116" s="360"/>
      <c r="E116" s="360"/>
      <c r="F116" s="360"/>
      <c r="G116" s="360"/>
      <c r="H116" s="360"/>
      <c r="I116" s="360"/>
      <c r="J116" s="360"/>
      <c r="K116" s="360"/>
      <c r="L116" s="360"/>
      <c r="M116" s="360"/>
      <c r="N116" s="360"/>
      <c r="O116" s="360"/>
      <c r="P116" s="360"/>
      <c r="Q116" s="360"/>
      <c r="R116" s="279">
        <v>357.01</v>
      </c>
    </row>
    <row r="117" spans="1:47" ht="15" customHeight="1">
      <c r="A117" s="228"/>
      <c r="B117" s="284"/>
      <c r="C117" s="151" t="s">
        <v>197</v>
      </c>
      <c r="D117" s="152"/>
      <c r="E117" s="153"/>
      <c r="F117" s="154"/>
      <c r="G117" s="152"/>
      <c r="H117" s="155"/>
      <c r="I117" s="154"/>
      <c r="J117" s="156"/>
      <c r="K117" s="157"/>
      <c r="L117" s="158"/>
      <c r="M117" s="157"/>
      <c r="N117" s="157">
        <v>0.08</v>
      </c>
      <c r="O117" s="157">
        <f>Q178</f>
        <v>767.75599999999974</v>
      </c>
      <c r="P117" s="157">
        <f>ROUND(O117*N117,2)</f>
        <v>61.42</v>
      </c>
      <c r="Q117" s="159">
        <f>P117</f>
        <v>61.42</v>
      </c>
      <c r="R117" s="280"/>
    </row>
    <row r="118" spans="1:47" ht="15" customHeight="1">
      <c r="A118" s="228"/>
      <c r="B118" s="284"/>
      <c r="C118" s="160" t="s">
        <v>17</v>
      </c>
      <c r="D118" s="161"/>
      <c r="E118" s="162"/>
      <c r="F118" s="163"/>
      <c r="G118" s="161"/>
      <c r="H118" s="164"/>
      <c r="I118" s="163"/>
      <c r="J118" s="167"/>
      <c r="K118" s="167"/>
      <c r="L118" s="167"/>
      <c r="M118" s="167"/>
      <c r="N118" s="167"/>
      <c r="O118" s="167"/>
      <c r="P118" s="167"/>
      <c r="Q118" s="278">
        <f>SUM(Q117)</f>
        <v>61.42</v>
      </c>
      <c r="R118" s="278" t="s">
        <v>203</v>
      </c>
    </row>
    <row r="119" spans="1:47" ht="15" customHeight="1">
      <c r="A119" s="228"/>
      <c r="B119" s="284"/>
      <c r="C119" s="186"/>
      <c r="D119" s="187"/>
      <c r="E119" s="188"/>
      <c r="F119" s="189"/>
      <c r="G119" s="187"/>
      <c r="H119" s="190"/>
      <c r="I119" s="189"/>
      <c r="J119" s="156"/>
      <c r="K119" s="156"/>
      <c r="L119" s="191"/>
      <c r="M119" s="191"/>
      <c r="N119" s="191"/>
      <c r="O119" s="191"/>
      <c r="P119" s="191"/>
      <c r="Q119" s="192"/>
      <c r="R119" s="281"/>
    </row>
    <row r="120" spans="1:47" ht="15" customHeight="1">
      <c r="A120" s="316">
        <v>60010</v>
      </c>
      <c r="B120" s="283" t="s">
        <v>207</v>
      </c>
      <c r="C120" s="360" t="s">
        <v>198</v>
      </c>
      <c r="D120" s="360"/>
      <c r="E120" s="360"/>
      <c r="F120" s="360"/>
      <c r="G120" s="360"/>
      <c r="H120" s="360"/>
      <c r="I120" s="360"/>
      <c r="J120" s="360"/>
      <c r="K120" s="360"/>
      <c r="L120" s="360"/>
      <c r="M120" s="360"/>
      <c r="N120" s="360"/>
      <c r="O120" s="360"/>
      <c r="P120" s="360"/>
      <c r="Q120" s="360"/>
      <c r="R120" s="279">
        <v>571.22</v>
      </c>
    </row>
    <row r="121" spans="1:47" ht="15" customHeight="1">
      <c r="A121" s="228"/>
      <c r="B121" s="284"/>
      <c r="C121" s="151" t="s">
        <v>78</v>
      </c>
      <c r="D121" s="152"/>
      <c r="E121" s="153"/>
      <c r="F121" s="154"/>
      <c r="G121" s="152"/>
      <c r="H121" s="155"/>
      <c r="I121" s="154"/>
      <c r="J121" s="156"/>
      <c r="K121" s="157"/>
      <c r="L121" s="158"/>
      <c r="M121" s="157"/>
      <c r="N121" s="169">
        <v>1.6</v>
      </c>
      <c r="O121" s="157"/>
      <c r="P121" s="157">
        <f>Q118</f>
        <v>61.42</v>
      </c>
      <c r="Q121" s="159">
        <f>ROUND(P121*1.6,2)</f>
        <v>98.27</v>
      </c>
      <c r="R121" s="282"/>
    </row>
    <row r="122" spans="1:47" ht="15" customHeight="1">
      <c r="A122" s="228"/>
      <c r="B122" s="284"/>
      <c r="C122" s="160" t="s">
        <v>17</v>
      </c>
      <c r="D122" s="161"/>
      <c r="E122" s="162"/>
      <c r="F122" s="163"/>
      <c r="G122" s="161"/>
      <c r="H122" s="164"/>
      <c r="I122" s="163"/>
      <c r="J122" s="165"/>
      <c r="K122" s="165"/>
      <c r="L122" s="167"/>
      <c r="M122" s="167"/>
      <c r="N122" s="167"/>
      <c r="O122" s="167"/>
      <c r="P122" s="167"/>
      <c r="Q122" s="168">
        <f>SUM(Q121)</f>
        <v>98.27</v>
      </c>
      <c r="R122" s="278" t="s">
        <v>204</v>
      </c>
    </row>
    <row r="123" spans="1:47" ht="15" customHeight="1">
      <c r="A123" s="228"/>
      <c r="B123" s="285"/>
      <c r="C123" s="186"/>
      <c r="D123" s="187"/>
      <c r="E123" s="188"/>
      <c r="F123" s="189"/>
      <c r="G123" s="187"/>
      <c r="H123" s="190"/>
      <c r="I123" s="189"/>
      <c r="J123" s="156"/>
      <c r="K123" s="156"/>
      <c r="L123" s="191"/>
      <c r="M123" s="191"/>
      <c r="N123" s="191"/>
      <c r="O123" s="191"/>
      <c r="P123" s="191"/>
      <c r="Q123" s="192"/>
      <c r="R123" s="281"/>
    </row>
    <row r="124" spans="1:47" ht="15" customHeight="1">
      <c r="A124" s="316">
        <v>40373</v>
      </c>
      <c r="B124" s="210" t="s">
        <v>208</v>
      </c>
      <c r="C124" s="360" t="s">
        <v>199</v>
      </c>
      <c r="D124" s="360"/>
      <c r="E124" s="360"/>
      <c r="F124" s="360"/>
      <c r="G124" s="360"/>
      <c r="H124" s="360"/>
      <c r="I124" s="360"/>
      <c r="J124" s="360"/>
      <c r="K124" s="360"/>
      <c r="L124" s="360"/>
      <c r="M124" s="360"/>
      <c r="N124" s="360"/>
      <c r="O124" s="360"/>
      <c r="P124" s="360"/>
      <c r="Q124" s="360"/>
      <c r="R124" s="279">
        <v>32.43</v>
      </c>
    </row>
    <row r="125" spans="1:47" ht="15" customHeight="1">
      <c r="A125" s="228"/>
      <c r="B125" s="204"/>
      <c r="C125" s="151" t="s">
        <v>235</v>
      </c>
      <c r="D125" s="152"/>
      <c r="E125" s="153"/>
      <c r="F125" s="154"/>
      <c r="G125" s="152"/>
      <c r="H125" s="155"/>
      <c r="I125" s="154"/>
      <c r="J125" s="156"/>
      <c r="K125" s="158"/>
      <c r="L125" s="158">
        <f>SUM(L133:L177)</f>
        <v>687.02999999999986</v>
      </c>
      <c r="M125" s="157">
        <v>1</v>
      </c>
      <c r="N125" s="157">
        <v>0.05</v>
      </c>
      <c r="O125" s="185">
        <v>0.1</v>
      </c>
      <c r="P125" s="157"/>
      <c r="Q125" s="159">
        <f>ROUND(L125*0.02*0.1,2)</f>
        <v>1.37</v>
      </c>
      <c r="R125" s="280"/>
    </row>
    <row r="126" spans="1:47" ht="15" customHeight="1">
      <c r="A126" s="228"/>
      <c r="B126" s="204"/>
      <c r="C126" s="160" t="s">
        <v>17</v>
      </c>
      <c r="D126" s="161"/>
      <c r="E126" s="162"/>
      <c r="F126" s="163"/>
      <c r="G126" s="161"/>
      <c r="H126" s="164"/>
      <c r="I126" s="163"/>
      <c r="J126" s="165"/>
      <c r="K126" s="165"/>
      <c r="L126" s="167"/>
      <c r="M126" s="167"/>
      <c r="N126" s="167"/>
      <c r="O126" s="167"/>
      <c r="P126" s="167"/>
      <c r="Q126" s="168">
        <f>SUM(Q125)</f>
        <v>1.37</v>
      </c>
      <c r="R126" s="278" t="s">
        <v>203</v>
      </c>
    </row>
    <row r="127" spans="1:47" ht="15" customHeight="1">
      <c r="A127" s="228"/>
      <c r="B127" s="204"/>
      <c r="C127" s="186"/>
      <c r="D127" s="187"/>
      <c r="E127" s="188"/>
      <c r="F127" s="189"/>
      <c r="G127" s="187"/>
      <c r="H127" s="190"/>
      <c r="I127" s="189"/>
      <c r="J127" s="156"/>
      <c r="K127" s="156"/>
      <c r="L127" s="191"/>
      <c r="M127" s="191"/>
      <c r="N127" s="191"/>
      <c r="O127" s="191"/>
      <c r="P127" s="191"/>
      <c r="Q127" s="192"/>
      <c r="R127" s="281"/>
    </row>
    <row r="128" spans="1:47" ht="15" customHeight="1">
      <c r="A128" s="316">
        <v>60010</v>
      </c>
      <c r="B128" s="210" t="s">
        <v>209</v>
      </c>
      <c r="C128" s="360" t="s">
        <v>200</v>
      </c>
      <c r="D128" s="360"/>
      <c r="E128" s="360"/>
      <c r="F128" s="360"/>
      <c r="G128" s="360"/>
      <c r="H128" s="360"/>
      <c r="I128" s="360"/>
      <c r="J128" s="360"/>
      <c r="K128" s="360"/>
      <c r="L128" s="360"/>
      <c r="M128" s="360"/>
      <c r="N128" s="360"/>
      <c r="O128" s="360"/>
      <c r="P128" s="360"/>
      <c r="Q128" s="360"/>
      <c r="R128" s="279">
        <v>77.83</v>
      </c>
    </row>
    <row r="129" spans="1:18" ht="15" customHeight="1">
      <c r="A129" s="228"/>
      <c r="B129" s="204"/>
      <c r="C129" s="151" t="s">
        <v>201</v>
      </c>
      <c r="D129" s="152"/>
      <c r="E129" s="153"/>
      <c r="F129" s="154"/>
      <c r="G129" s="152"/>
      <c r="H129" s="155"/>
      <c r="I129" s="154"/>
      <c r="J129" s="156"/>
      <c r="K129" s="157"/>
      <c r="L129" s="158"/>
      <c r="M129" s="157"/>
      <c r="N129" s="59"/>
      <c r="O129" s="169">
        <v>2.4</v>
      </c>
      <c r="P129" s="157">
        <f>Q126</f>
        <v>1.37</v>
      </c>
      <c r="Q129" s="159">
        <f>ROUND(P129*2.4,2)</f>
        <v>3.29</v>
      </c>
      <c r="R129" s="282"/>
    </row>
    <row r="130" spans="1:18" ht="15" customHeight="1">
      <c r="A130" s="228"/>
      <c r="B130" s="204"/>
      <c r="C130" s="160" t="s">
        <v>17</v>
      </c>
      <c r="D130" s="161"/>
      <c r="E130" s="162"/>
      <c r="F130" s="163"/>
      <c r="G130" s="161"/>
      <c r="H130" s="164"/>
      <c r="I130" s="163"/>
      <c r="J130" s="165"/>
      <c r="K130" s="165"/>
      <c r="L130" s="167"/>
      <c r="M130" s="167"/>
      <c r="N130" s="167"/>
      <c r="O130" s="167"/>
      <c r="P130" s="167"/>
      <c r="Q130" s="168">
        <f>SUM(Q129)</f>
        <v>3.29</v>
      </c>
      <c r="R130" s="278" t="s">
        <v>204</v>
      </c>
    </row>
    <row r="131" spans="1:18" ht="15" customHeight="1">
      <c r="A131" s="228"/>
      <c r="B131" s="286"/>
      <c r="C131" s="186"/>
      <c r="D131" s="187"/>
      <c r="E131" s="188"/>
      <c r="F131" s="189"/>
      <c r="G131" s="187"/>
      <c r="H131" s="190"/>
      <c r="I131" s="189"/>
      <c r="J131" s="156"/>
      <c r="K131" s="156"/>
      <c r="L131" s="191"/>
      <c r="M131" s="191"/>
      <c r="N131" s="191"/>
      <c r="O131" s="191"/>
      <c r="P131" s="191"/>
      <c r="Q131" s="192"/>
      <c r="R131" s="191"/>
    </row>
    <row r="132" spans="1:18" ht="15" customHeight="1">
      <c r="A132" s="316">
        <v>41240</v>
      </c>
      <c r="B132" s="283" t="s">
        <v>211</v>
      </c>
      <c r="C132" s="360" t="s">
        <v>210</v>
      </c>
      <c r="D132" s="360"/>
      <c r="E132" s="360"/>
      <c r="F132" s="360"/>
      <c r="G132" s="360"/>
      <c r="H132" s="360"/>
      <c r="I132" s="360"/>
      <c r="J132" s="360"/>
      <c r="K132" s="360"/>
      <c r="L132" s="360"/>
      <c r="M132" s="360"/>
      <c r="N132" s="360"/>
      <c r="O132" s="360"/>
      <c r="P132" s="360"/>
      <c r="Q132" s="360"/>
    </row>
    <row r="133" spans="1:18" ht="15" customHeight="1">
      <c r="A133" s="293"/>
      <c r="B133" s="288"/>
      <c r="C133" s="297" t="s">
        <v>212</v>
      </c>
      <c r="D133" s="298"/>
      <c r="E133" s="299"/>
      <c r="F133" s="300"/>
      <c r="G133" s="298"/>
      <c r="H133" s="301"/>
      <c r="I133" s="300"/>
      <c r="J133" s="302" t="s">
        <v>213</v>
      </c>
      <c r="K133" s="303"/>
      <c r="L133" s="304"/>
      <c r="M133" s="305" t="s">
        <v>214</v>
      </c>
      <c r="N133" s="303"/>
      <c r="O133" s="303">
        <v>1.99</v>
      </c>
      <c r="P133" s="303"/>
      <c r="Q133" s="306">
        <v>1.99</v>
      </c>
    </row>
    <row r="134" spans="1:18" ht="15" customHeight="1">
      <c r="A134" s="294"/>
      <c r="B134" s="289"/>
      <c r="C134" s="151" t="s">
        <v>215</v>
      </c>
      <c r="D134" s="152"/>
      <c r="E134" s="153"/>
      <c r="F134" s="154"/>
      <c r="G134" s="152"/>
      <c r="H134" s="155"/>
      <c r="I134" s="154"/>
      <c r="J134" s="156" t="s">
        <v>213</v>
      </c>
      <c r="K134" s="157"/>
      <c r="L134" s="158">
        <v>10.029999999999999</v>
      </c>
      <c r="M134" s="157">
        <v>0.85</v>
      </c>
      <c r="N134" s="157"/>
      <c r="O134" s="157">
        <v>8.5254999999999992</v>
      </c>
      <c r="P134" s="157"/>
      <c r="Q134" s="159">
        <v>8.5254999999999992</v>
      </c>
    </row>
    <row r="135" spans="1:18" ht="15" customHeight="1">
      <c r="A135" s="294"/>
      <c r="B135" s="289"/>
      <c r="C135" s="151" t="s">
        <v>216</v>
      </c>
      <c r="D135" s="152"/>
      <c r="E135" s="153"/>
      <c r="F135" s="154"/>
      <c r="G135" s="152"/>
      <c r="H135" s="155"/>
      <c r="I135" s="154"/>
      <c r="J135" s="156" t="s">
        <v>213</v>
      </c>
      <c r="K135" s="157"/>
      <c r="L135" s="158"/>
      <c r="M135" s="287" t="s">
        <v>214</v>
      </c>
      <c r="N135" s="157"/>
      <c r="O135" s="157">
        <v>7.38</v>
      </c>
      <c r="P135" s="157"/>
      <c r="Q135" s="159">
        <v>7.38</v>
      </c>
    </row>
    <row r="136" spans="1:18" ht="15" customHeight="1">
      <c r="A136" s="294"/>
      <c r="B136" s="289"/>
      <c r="C136" s="151" t="s">
        <v>215</v>
      </c>
      <c r="D136" s="152"/>
      <c r="E136" s="153"/>
      <c r="F136" s="154"/>
      <c r="G136" s="152"/>
      <c r="H136" s="155"/>
      <c r="I136" s="154"/>
      <c r="J136" s="156" t="s">
        <v>213</v>
      </c>
      <c r="K136" s="157"/>
      <c r="L136" s="158">
        <v>11.01</v>
      </c>
      <c r="M136" s="157">
        <v>0.75</v>
      </c>
      <c r="N136" s="157"/>
      <c r="O136" s="157">
        <v>8.2575000000000003</v>
      </c>
      <c r="P136" s="157"/>
      <c r="Q136" s="159">
        <v>8.2575000000000003</v>
      </c>
    </row>
    <row r="137" spans="1:18" ht="15" customHeight="1">
      <c r="A137" s="294"/>
      <c r="B137" s="289"/>
      <c r="C137" s="151" t="s">
        <v>215</v>
      </c>
      <c r="D137" s="152"/>
      <c r="E137" s="153"/>
      <c r="F137" s="154"/>
      <c r="G137" s="152"/>
      <c r="H137" s="155"/>
      <c r="I137" s="154"/>
      <c r="J137" s="156" t="s">
        <v>213</v>
      </c>
      <c r="K137" s="157"/>
      <c r="L137" s="158">
        <v>10.81</v>
      </c>
      <c r="M137" s="157">
        <v>1.5</v>
      </c>
      <c r="N137" s="157"/>
      <c r="O137" s="157">
        <v>16.215</v>
      </c>
      <c r="P137" s="157"/>
      <c r="Q137" s="159">
        <v>16.215</v>
      </c>
    </row>
    <row r="138" spans="1:18" ht="15" customHeight="1">
      <c r="A138" s="294"/>
      <c r="B138" s="289"/>
      <c r="C138" s="151" t="s">
        <v>215</v>
      </c>
      <c r="D138" s="152"/>
      <c r="E138" s="153"/>
      <c r="F138" s="154"/>
      <c r="G138" s="152"/>
      <c r="H138" s="155"/>
      <c r="I138" s="154"/>
      <c r="J138" s="156" t="s">
        <v>213</v>
      </c>
      <c r="K138" s="157"/>
      <c r="L138" s="158">
        <v>33.28</v>
      </c>
      <c r="M138" s="157">
        <v>0.95</v>
      </c>
      <c r="N138" s="157"/>
      <c r="O138" s="157">
        <v>31.616</v>
      </c>
      <c r="P138" s="157"/>
      <c r="Q138" s="159">
        <v>31.616</v>
      </c>
    </row>
    <row r="139" spans="1:18" ht="15" customHeight="1">
      <c r="A139" s="294"/>
      <c r="B139" s="289"/>
      <c r="C139" s="151" t="s">
        <v>215</v>
      </c>
      <c r="D139" s="152"/>
      <c r="E139" s="153"/>
      <c r="F139" s="154"/>
      <c r="G139" s="152"/>
      <c r="H139" s="155"/>
      <c r="I139" s="154"/>
      <c r="J139" s="156" t="s">
        <v>213</v>
      </c>
      <c r="K139" s="157"/>
      <c r="L139" s="158">
        <v>21.92</v>
      </c>
      <c r="M139" s="157">
        <v>0.85</v>
      </c>
      <c r="N139" s="157"/>
      <c r="O139" s="157">
        <v>18.632000000000001</v>
      </c>
      <c r="P139" s="157"/>
      <c r="Q139" s="159">
        <v>18.632000000000001</v>
      </c>
    </row>
    <row r="140" spans="1:18" ht="15" customHeight="1">
      <c r="A140" s="294"/>
      <c r="B140" s="289"/>
      <c r="C140" s="151" t="s">
        <v>215</v>
      </c>
      <c r="D140" s="152"/>
      <c r="E140" s="153"/>
      <c r="F140" s="154"/>
      <c r="G140" s="152"/>
      <c r="H140" s="155"/>
      <c r="I140" s="154"/>
      <c r="J140" s="156" t="s">
        <v>213</v>
      </c>
      <c r="K140" s="157"/>
      <c r="L140" s="158">
        <v>21.93</v>
      </c>
      <c r="M140" s="157">
        <v>0.9</v>
      </c>
      <c r="N140" s="157"/>
      <c r="O140" s="157">
        <v>19.737000000000002</v>
      </c>
      <c r="P140" s="157"/>
      <c r="Q140" s="159">
        <v>19.737000000000002</v>
      </c>
    </row>
    <row r="141" spans="1:18" ht="15" customHeight="1">
      <c r="A141" s="294"/>
      <c r="B141" s="289"/>
      <c r="C141" s="151" t="s">
        <v>215</v>
      </c>
      <c r="D141" s="152"/>
      <c r="E141" s="153"/>
      <c r="F141" s="154"/>
      <c r="G141" s="152"/>
      <c r="H141" s="155"/>
      <c r="I141" s="154"/>
      <c r="J141" s="156" t="s">
        <v>213</v>
      </c>
      <c r="K141" s="157"/>
      <c r="L141" s="158">
        <v>42.46</v>
      </c>
      <c r="M141" s="157">
        <v>0.85</v>
      </c>
      <c r="N141" s="157"/>
      <c r="O141" s="157">
        <v>36.091000000000001</v>
      </c>
      <c r="P141" s="157"/>
      <c r="Q141" s="159">
        <v>36.091000000000001</v>
      </c>
    </row>
    <row r="142" spans="1:18" ht="15" customHeight="1">
      <c r="A142" s="294"/>
      <c r="B142" s="289"/>
      <c r="C142" s="151" t="s">
        <v>217</v>
      </c>
      <c r="D142" s="152"/>
      <c r="E142" s="153"/>
      <c r="F142" s="154"/>
      <c r="G142" s="152"/>
      <c r="H142" s="155"/>
      <c r="I142" s="154"/>
      <c r="J142" s="156" t="s">
        <v>213</v>
      </c>
      <c r="K142" s="157"/>
      <c r="L142" s="158"/>
      <c r="M142" s="287" t="s">
        <v>214</v>
      </c>
      <c r="N142" s="157"/>
      <c r="O142" s="157">
        <v>1.49</v>
      </c>
      <c r="P142" s="157"/>
      <c r="Q142" s="159">
        <v>1.49</v>
      </c>
    </row>
    <row r="143" spans="1:18" ht="15" customHeight="1">
      <c r="A143" s="294"/>
      <c r="B143" s="289"/>
      <c r="C143" s="151" t="s">
        <v>218</v>
      </c>
      <c r="D143" s="152"/>
      <c r="E143" s="153"/>
      <c r="F143" s="154"/>
      <c r="G143" s="152"/>
      <c r="H143" s="155"/>
      <c r="I143" s="154"/>
      <c r="J143" s="156" t="s">
        <v>213</v>
      </c>
      <c r="K143" s="157"/>
      <c r="L143" s="158"/>
      <c r="M143" s="287" t="s">
        <v>214</v>
      </c>
      <c r="N143" s="157"/>
      <c r="O143" s="157">
        <v>2.4900000000000002</v>
      </c>
      <c r="P143" s="157"/>
      <c r="Q143" s="159">
        <v>2.4900000000000002</v>
      </c>
    </row>
    <row r="144" spans="1:18" ht="15" customHeight="1">
      <c r="A144" s="294"/>
      <c r="B144" s="289"/>
      <c r="C144" s="151" t="s">
        <v>215</v>
      </c>
      <c r="D144" s="152"/>
      <c r="E144" s="153"/>
      <c r="F144" s="154"/>
      <c r="G144" s="152"/>
      <c r="H144" s="155"/>
      <c r="I144" s="154"/>
      <c r="J144" s="156" t="s">
        <v>213</v>
      </c>
      <c r="K144" s="157"/>
      <c r="L144" s="158">
        <v>32.57</v>
      </c>
      <c r="M144" s="157">
        <v>0.95</v>
      </c>
      <c r="N144" s="157"/>
      <c r="O144" s="157">
        <v>30.941499999999998</v>
      </c>
      <c r="P144" s="157"/>
      <c r="Q144" s="159">
        <v>30.941499999999998</v>
      </c>
    </row>
    <row r="145" spans="1:17" ht="15" customHeight="1">
      <c r="A145" s="294"/>
      <c r="B145" s="289"/>
      <c r="C145" s="151" t="s">
        <v>215</v>
      </c>
      <c r="D145" s="152"/>
      <c r="E145" s="153"/>
      <c r="F145" s="154"/>
      <c r="G145" s="152"/>
      <c r="H145" s="155"/>
      <c r="I145" s="154"/>
      <c r="J145" s="156" t="s">
        <v>213</v>
      </c>
      <c r="K145" s="157"/>
      <c r="L145" s="158">
        <v>32.96</v>
      </c>
      <c r="M145" s="157">
        <v>0.85</v>
      </c>
      <c r="N145" s="157"/>
      <c r="O145" s="157">
        <v>28.015999999999998</v>
      </c>
      <c r="P145" s="157"/>
      <c r="Q145" s="159">
        <v>28.015999999999998</v>
      </c>
    </row>
    <row r="146" spans="1:17" ht="15" customHeight="1">
      <c r="A146" s="294"/>
      <c r="B146" s="289"/>
      <c r="C146" s="151" t="s">
        <v>215</v>
      </c>
      <c r="D146" s="152"/>
      <c r="E146" s="153"/>
      <c r="F146" s="154"/>
      <c r="G146" s="152"/>
      <c r="H146" s="155"/>
      <c r="I146" s="154"/>
      <c r="J146" s="156" t="s">
        <v>213</v>
      </c>
      <c r="K146" s="157"/>
      <c r="L146" s="158">
        <v>33.07</v>
      </c>
      <c r="M146" s="157">
        <v>1</v>
      </c>
      <c r="N146" s="157"/>
      <c r="O146" s="157">
        <v>33.07</v>
      </c>
      <c r="P146" s="157"/>
      <c r="Q146" s="159">
        <v>33.07</v>
      </c>
    </row>
    <row r="147" spans="1:17" ht="15" customHeight="1">
      <c r="A147" s="294"/>
      <c r="B147" s="289"/>
      <c r="C147" s="151" t="s">
        <v>215</v>
      </c>
      <c r="D147" s="152"/>
      <c r="E147" s="153"/>
      <c r="F147" s="154"/>
      <c r="G147" s="152"/>
      <c r="H147" s="155"/>
      <c r="I147" s="154"/>
      <c r="J147" s="156" t="s">
        <v>213</v>
      </c>
      <c r="K147" s="157"/>
      <c r="L147" s="158">
        <v>32.92</v>
      </c>
      <c r="M147" s="157">
        <v>0.95</v>
      </c>
      <c r="N147" s="157"/>
      <c r="O147" s="157">
        <v>31.274000000000001</v>
      </c>
      <c r="P147" s="157"/>
      <c r="Q147" s="159">
        <v>31.274000000000001</v>
      </c>
    </row>
    <row r="148" spans="1:17" ht="15" customHeight="1">
      <c r="A148" s="294"/>
      <c r="B148" s="289"/>
      <c r="C148" s="151" t="s">
        <v>215</v>
      </c>
      <c r="D148" s="152"/>
      <c r="E148" s="153"/>
      <c r="F148" s="154"/>
      <c r="G148" s="152"/>
      <c r="H148" s="155"/>
      <c r="I148" s="154"/>
      <c r="J148" s="156" t="s">
        <v>213</v>
      </c>
      <c r="K148" s="157"/>
      <c r="L148" s="158">
        <v>22.08</v>
      </c>
      <c r="M148" s="157">
        <v>1</v>
      </c>
      <c r="N148" s="157"/>
      <c r="O148" s="157">
        <v>22.08</v>
      </c>
      <c r="P148" s="157"/>
      <c r="Q148" s="159">
        <v>22.08</v>
      </c>
    </row>
    <row r="149" spans="1:17" ht="15" customHeight="1">
      <c r="A149" s="294"/>
      <c r="B149" s="289"/>
      <c r="C149" s="151" t="s">
        <v>219</v>
      </c>
      <c r="D149" s="152"/>
      <c r="E149" s="153"/>
      <c r="F149" s="154"/>
      <c r="G149" s="152"/>
      <c r="H149" s="155"/>
      <c r="I149" s="154"/>
      <c r="J149" s="156" t="s">
        <v>213</v>
      </c>
      <c r="K149" s="157"/>
      <c r="L149" s="158"/>
      <c r="M149" s="287" t="s">
        <v>214</v>
      </c>
      <c r="N149" s="157"/>
      <c r="O149" s="157">
        <v>13.2</v>
      </c>
      <c r="P149" s="157"/>
      <c r="Q149" s="159">
        <v>13.2</v>
      </c>
    </row>
    <row r="150" spans="1:17" ht="15" customHeight="1">
      <c r="A150" s="294"/>
      <c r="B150" s="289"/>
      <c r="C150" s="151" t="s">
        <v>215</v>
      </c>
      <c r="D150" s="152"/>
      <c r="E150" s="153"/>
      <c r="F150" s="154"/>
      <c r="G150" s="152"/>
      <c r="H150" s="155"/>
      <c r="I150" s="154"/>
      <c r="J150" s="156" t="s">
        <v>213</v>
      </c>
      <c r="K150" s="157"/>
      <c r="L150" s="158">
        <v>3.75</v>
      </c>
      <c r="M150" s="157">
        <v>1.5</v>
      </c>
      <c r="N150" s="157"/>
      <c r="O150" s="157">
        <v>5.625</v>
      </c>
      <c r="P150" s="157"/>
      <c r="Q150" s="159">
        <v>5.625</v>
      </c>
    </row>
    <row r="151" spans="1:17" ht="15" customHeight="1">
      <c r="A151" s="295"/>
      <c r="B151" s="290"/>
      <c r="C151" s="151" t="s">
        <v>215</v>
      </c>
      <c r="D151" s="152"/>
      <c r="E151" s="153"/>
      <c r="F151" s="154"/>
      <c r="G151" s="152"/>
      <c r="H151" s="155"/>
      <c r="I151" s="154"/>
      <c r="J151" s="156" t="s">
        <v>213</v>
      </c>
      <c r="K151" s="157"/>
      <c r="L151" s="158">
        <v>9.44</v>
      </c>
      <c r="M151" s="157">
        <v>0.9</v>
      </c>
      <c r="N151" s="157"/>
      <c r="O151" s="157">
        <v>8.4960000000000004</v>
      </c>
      <c r="P151" s="157"/>
      <c r="Q151" s="159">
        <v>8.4960000000000004</v>
      </c>
    </row>
    <row r="152" spans="1:17" ht="15" customHeight="1">
      <c r="A152" s="295"/>
      <c r="B152" s="290"/>
      <c r="C152" s="151" t="s">
        <v>220</v>
      </c>
      <c r="D152" s="152"/>
      <c r="E152" s="153"/>
      <c r="F152" s="154"/>
      <c r="G152" s="152"/>
      <c r="H152" s="155"/>
      <c r="I152" s="154"/>
      <c r="J152" s="156" t="s">
        <v>221</v>
      </c>
      <c r="K152" s="157"/>
      <c r="L152" s="158"/>
      <c r="M152" s="287" t="s">
        <v>214</v>
      </c>
      <c r="N152" s="157"/>
      <c r="O152" s="157">
        <v>2.21</v>
      </c>
      <c r="P152" s="157"/>
      <c r="Q152" s="159">
        <v>2.21</v>
      </c>
    </row>
    <row r="153" spans="1:17" ht="15" customHeight="1">
      <c r="A153" s="295"/>
      <c r="B153" s="290"/>
      <c r="C153" s="151" t="s">
        <v>215</v>
      </c>
      <c r="D153" s="152"/>
      <c r="E153" s="153"/>
      <c r="F153" s="154"/>
      <c r="G153" s="152"/>
      <c r="H153" s="155"/>
      <c r="I153" s="154"/>
      <c r="J153" s="156" t="s">
        <v>221</v>
      </c>
      <c r="K153" s="157"/>
      <c r="L153" s="158">
        <v>9.9700000000000006</v>
      </c>
      <c r="M153" s="157">
        <v>0.9</v>
      </c>
      <c r="N153" s="157"/>
      <c r="O153" s="157">
        <v>8.9730000000000008</v>
      </c>
      <c r="P153" s="157"/>
      <c r="Q153" s="159">
        <v>8.9730000000000008</v>
      </c>
    </row>
    <row r="154" spans="1:17" ht="15" customHeight="1">
      <c r="A154" s="295"/>
      <c r="B154" s="290"/>
      <c r="C154" s="151" t="s">
        <v>215</v>
      </c>
      <c r="D154" s="152"/>
      <c r="E154" s="153"/>
      <c r="F154" s="154"/>
      <c r="G154" s="152"/>
      <c r="H154" s="155"/>
      <c r="I154" s="154"/>
      <c r="J154" s="156" t="s">
        <v>221</v>
      </c>
      <c r="K154" s="157"/>
      <c r="L154" s="158">
        <v>11.35</v>
      </c>
      <c r="M154" s="157">
        <v>0.8</v>
      </c>
      <c r="N154" s="157"/>
      <c r="O154" s="157">
        <v>9.08</v>
      </c>
      <c r="P154" s="157"/>
      <c r="Q154" s="159">
        <v>9.08</v>
      </c>
    </row>
    <row r="155" spans="1:17" ht="15" customHeight="1">
      <c r="A155" s="295"/>
      <c r="B155" s="290"/>
      <c r="C155" s="151" t="s">
        <v>215</v>
      </c>
      <c r="D155" s="152"/>
      <c r="E155" s="153"/>
      <c r="F155" s="154"/>
      <c r="G155" s="152"/>
      <c r="H155" s="155"/>
      <c r="I155" s="154"/>
      <c r="J155" s="156" t="s">
        <v>221</v>
      </c>
      <c r="K155" s="157"/>
      <c r="L155" s="158">
        <v>10.64</v>
      </c>
      <c r="M155" s="157">
        <v>0.95</v>
      </c>
      <c r="N155" s="157"/>
      <c r="O155" s="157">
        <v>10.108000000000001</v>
      </c>
      <c r="P155" s="157"/>
      <c r="Q155" s="159">
        <v>10.108000000000001</v>
      </c>
    </row>
    <row r="156" spans="1:17" ht="15" customHeight="1">
      <c r="A156" s="295"/>
      <c r="B156" s="290"/>
      <c r="C156" s="151" t="s">
        <v>215</v>
      </c>
      <c r="D156" s="152"/>
      <c r="E156" s="153"/>
      <c r="F156" s="154"/>
      <c r="G156" s="152"/>
      <c r="H156" s="155"/>
      <c r="I156" s="154"/>
      <c r="J156" s="156" t="s">
        <v>221</v>
      </c>
      <c r="K156" s="157"/>
      <c r="L156" s="158">
        <v>33.35</v>
      </c>
      <c r="M156" s="157">
        <v>0.8</v>
      </c>
      <c r="N156" s="157"/>
      <c r="O156" s="157">
        <v>26.680000000000003</v>
      </c>
      <c r="P156" s="157"/>
      <c r="Q156" s="159">
        <v>26.680000000000003</v>
      </c>
    </row>
    <row r="157" spans="1:17" ht="15" customHeight="1">
      <c r="A157" s="295"/>
      <c r="B157" s="290"/>
      <c r="C157" s="151" t="s">
        <v>215</v>
      </c>
      <c r="D157" s="152"/>
      <c r="E157" s="153"/>
      <c r="F157" s="154"/>
      <c r="G157" s="152"/>
      <c r="H157" s="155"/>
      <c r="I157" s="154"/>
      <c r="J157" s="156" t="s">
        <v>221</v>
      </c>
      <c r="K157" s="157"/>
      <c r="L157" s="158">
        <v>10.89</v>
      </c>
      <c r="M157" s="157">
        <v>0.9</v>
      </c>
      <c r="N157" s="157"/>
      <c r="O157" s="157">
        <v>9.8010000000000002</v>
      </c>
      <c r="P157" s="157"/>
      <c r="Q157" s="159">
        <v>9.8010000000000002</v>
      </c>
    </row>
    <row r="158" spans="1:17" ht="15" customHeight="1">
      <c r="A158" s="295"/>
      <c r="B158" s="290"/>
      <c r="C158" s="151" t="s">
        <v>215</v>
      </c>
      <c r="D158" s="152"/>
      <c r="E158" s="153"/>
      <c r="F158" s="154"/>
      <c r="G158" s="152"/>
      <c r="H158" s="155"/>
      <c r="I158" s="154"/>
      <c r="J158" s="156" t="s">
        <v>221</v>
      </c>
      <c r="K158" s="157"/>
      <c r="L158" s="158">
        <v>87.03</v>
      </c>
      <c r="M158" s="157">
        <v>0.85</v>
      </c>
      <c r="N158" s="157"/>
      <c r="O158" s="157">
        <v>73.975499999999997</v>
      </c>
      <c r="P158" s="157"/>
      <c r="Q158" s="159">
        <v>73.975499999999997</v>
      </c>
    </row>
    <row r="159" spans="1:17" ht="15" customHeight="1">
      <c r="A159" s="295"/>
      <c r="B159" s="290"/>
      <c r="C159" s="151" t="s">
        <v>222</v>
      </c>
      <c r="D159" s="152"/>
      <c r="E159" s="153"/>
      <c r="F159" s="154"/>
      <c r="G159" s="152"/>
      <c r="H159" s="155"/>
      <c r="I159" s="154"/>
      <c r="J159" s="156" t="s">
        <v>221</v>
      </c>
      <c r="K159" s="157"/>
      <c r="L159" s="158"/>
      <c r="M159" s="287" t="s">
        <v>214</v>
      </c>
      <c r="N159" s="157"/>
      <c r="O159" s="157">
        <v>2.08</v>
      </c>
      <c r="P159" s="157"/>
      <c r="Q159" s="159">
        <v>2.08</v>
      </c>
    </row>
    <row r="160" spans="1:17" ht="15" customHeight="1">
      <c r="A160" s="295"/>
      <c r="B160" s="290"/>
      <c r="C160" s="151" t="s">
        <v>215</v>
      </c>
      <c r="D160" s="152"/>
      <c r="E160" s="153"/>
      <c r="F160" s="154"/>
      <c r="G160" s="152"/>
      <c r="H160" s="155"/>
      <c r="I160" s="154"/>
      <c r="J160" s="156" t="s">
        <v>221</v>
      </c>
      <c r="K160" s="157"/>
      <c r="L160" s="158">
        <v>3.49</v>
      </c>
      <c r="M160" s="157">
        <v>1</v>
      </c>
      <c r="N160" s="157"/>
      <c r="O160" s="157">
        <v>3.49</v>
      </c>
      <c r="P160" s="157"/>
      <c r="Q160" s="159">
        <v>3.49</v>
      </c>
    </row>
    <row r="161" spans="1:17" ht="15" customHeight="1">
      <c r="A161" s="295"/>
      <c r="B161" s="290"/>
      <c r="C161" s="151" t="s">
        <v>223</v>
      </c>
      <c r="D161" s="152"/>
      <c r="E161" s="153"/>
      <c r="F161" s="154"/>
      <c r="G161" s="152"/>
      <c r="H161" s="155"/>
      <c r="I161" s="154"/>
      <c r="J161" s="156" t="s">
        <v>221</v>
      </c>
      <c r="K161" s="157"/>
      <c r="L161" s="158"/>
      <c r="M161" s="287" t="s">
        <v>214</v>
      </c>
      <c r="N161" s="157"/>
      <c r="O161" s="157">
        <v>9.93</v>
      </c>
      <c r="P161" s="157"/>
      <c r="Q161" s="159">
        <v>9.93</v>
      </c>
    </row>
    <row r="162" spans="1:17" ht="15" customHeight="1">
      <c r="A162" s="295"/>
      <c r="B162" s="290"/>
      <c r="C162" s="151" t="s">
        <v>215</v>
      </c>
      <c r="D162" s="152"/>
      <c r="E162" s="153"/>
      <c r="F162" s="154"/>
      <c r="G162" s="152"/>
      <c r="H162" s="155"/>
      <c r="I162" s="154"/>
      <c r="J162" s="156" t="s">
        <v>221</v>
      </c>
      <c r="K162" s="157"/>
      <c r="L162" s="158">
        <v>10.72</v>
      </c>
      <c r="M162" s="157">
        <v>3</v>
      </c>
      <c r="N162" s="157"/>
      <c r="O162" s="157">
        <v>32.160000000000004</v>
      </c>
      <c r="P162" s="157"/>
      <c r="Q162" s="159">
        <v>32.160000000000004</v>
      </c>
    </row>
    <row r="163" spans="1:17" ht="15" customHeight="1">
      <c r="A163" s="295"/>
      <c r="B163" s="290"/>
      <c r="C163" s="151" t="s">
        <v>215</v>
      </c>
      <c r="D163" s="152"/>
      <c r="E163" s="153"/>
      <c r="F163" s="154"/>
      <c r="G163" s="152"/>
      <c r="H163" s="155"/>
      <c r="I163" s="154"/>
      <c r="J163" s="156" t="s">
        <v>221</v>
      </c>
      <c r="K163" s="157"/>
      <c r="L163" s="158">
        <v>10.14</v>
      </c>
      <c r="M163" s="157">
        <v>2.9</v>
      </c>
      <c r="N163" s="157"/>
      <c r="O163" s="157">
        <v>29.406000000000002</v>
      </c>
      <c r="P163" s="157"/>
      <c r="Q163" s="159">
        <v>29.406000000000002</v>
      </c>
    </row>
    <row r="164" spans="1:17" ht="15" customHeight="1">
      <c r="A164" s="295"/>
      <c r="B164" s="290"/>
      <c r="C164" s="151" t="s">
        <v>224</v>
      </c>
      <c r="D164" s="152"/>
      <c r="E164" s="153"/>
      <c r="F164" s="154"/>
      <c r="G164" s="152"/>
      <c r="H164" s="155"/>
      <c r="I164" s="154"/>
      <c r="J164" s="156" t="s">
        <v>221</v>
      </c>
      <c r="K164" s="157"/>
      <c r="L164" s="158"/>
      <c r="M164" s="287" t="s">
        <v>214</v>
      </c>
      <c r="N164" s="157"/>
      <c r="O164" s="157">
        <v>23.31</v>
      </c>
      <c r="P164" s="157"/>
      <c r="Q164" s="159">
        <v>23.31</v>
      </c>
    </row>
    <row r="165" spans="1:17" ht="15" customHeight="1">
      <c r="A165" s="295"/>
      <c r="B165" s="290"/>
      <c r="C165" s="151" t="s">
        <v>215</v>
      </c>
      <c r="D165" s="152"/>
      <c r="E165" s="153"/>
      <c r="F165" s="154"/>
      <c r="G165" s="152"/>
      <c r="H165" s="155"/>
      <c r="I165" s="154"/>
      <c r="J165" s="156" t="s">
        <v>221</v>
      </c>
      <c r="K165" s="157"/>
      <c r="L165" s="158">
        <v>11.13</v>
      </c>
      <c r="M165" s="157">
        <v>0.65</v>
      </c>
      <c r="N165" s="157"/>
      <c r="O165" s="157">
        <v>7.2345000000000006</v>
      </c>
      <c r="P165" s="157"/>
      <c r="Q165" s="159">
        <v>7.2345000000000006</v>
      </c>
    </row>
    <row r="166" spans="1:17" ht="15" customHeight="1">
      <c r="A166" s="295"/>
      <c r="B166" s="290"/>
      <c r="C166" s="151" t="s">
        <v>215</v>
      </c>
      <c r="D166" s="152"/>
      <c r="E166" s="153"/>
      <c r="F166" s="154"/>
      <c r="G166" s="152"/>
      <c r="H166" s="155"/>
      <c r="I166" s="154"/>
      <c r="J166" s="156" t="s">
        <v>221</v>
      </c>
      <c r="K166" s="157"/>
      <c r="L166" s="158">
        <v>10.9</v>
      </c>
      <c r="M166" s="157">
        <v>0.75</v>
      </c>
      <c r="N166" s="157"/>
      <c r="O166" s="157">
        <v>8.1750000000000007</v>
      </c>
      <c r="P166" s="157"/>
      <c r="Q166" s="159">
        <v>8.1750000000000007</v>
      </c>
    </row>
    <row r="167" spans="1:17" ht="15" customHeight="1">
      <c r="A167" s="295"/>
      <c r="B167" s="290"/>
      <c r="C167" s="151" t="s">
        <v>215</v>
      </c>
      <c r="D167" s="152"/>
      <c r="E167" s="153"/>
      <c r="F167" s="154"/>
      <c r="G167" s="152"/>
      <c r="H167" s="155"/>
      <c r="I167" s="154"/>
      <c r="J167" s="156" t="s">
        <v>221</v>
      </c>
      <c r="K167" s="157"/>
      <c r="L167" s="158">
        <v>10.99</v>
      </c>
      <c r="M167" s="157">
        <v>0.8</v>
      </c>
      <c r="N167" s="157"/>
      <c r="O167" s="157">
        <v>8.7919999999999998</v>
      </c>
      <c r="P167" s="157"/>
      <c r="Q167" s="159">
        <v>8.7919999999999998</v>
      </c>
    </row>
    <row r="168" spans="1:17" ht="15" customHeight="1">
      <c r="A168" s="295"/>
      <c r="B168" s="290"/>
      <c r="C168" s="151" t="s">
        <v>215</v>
      </c>
      <c r="D168" s="152"/>
      <c r="E168" s="153"/>
      <c r="F168" s="154"/>
      <c r="G168" s="152"/>
      <c r="H168" s="155"/>
      <c r="I168" s="154"/>
      <c r="J168" s="156" t="s">
        <v>221</v>
      </c>
      <c r="K168" s="157"/>
      <c r="L168" s="158">
        <v>10.9</v>
      </c>
      <c r="M168" s="157">
        <v>0.55000000000000004</v>
      </c>
      <c r="N168" s="157"/>
      <c r="O168" s="157">
        <v>5.995000000000001</v>
      </c>
      <c r="P168" s="157"/>
      <c r="Q168" s="159">
        <v>5.995000000000001</v>
      </c>
    </row>
    <row r="169" spans="1:17" ht="15" customHeight="1">
      <c r="A169" s="295"/>
      <c r="B169" s="290"/>
      <c r="C169" s="151" t="s">
        <v>215</v>
      </c>
      <c r="D169" s="152"/>
      <c r="E169" s="153"/>
      <c r="F169" s="154"/>
      <c r="G169" s="152"/>
      <c r="H169" s="155"/>
      <c r="I169" s="154"/>
      <c r="J169" s="156" t="s">
        <v>221</v>
      </c>
      <c r="K169" s="157"/>
      <c r="L169" s="158">
        <v>11.03</v>
      </c>
      <c r="M169" s="157">
        <v>0.7</v>
      </c>
      <c r="N169" s="157"/>
      <c r="O169" s="157">
        <v>7.7209999999999992</v>
      </c>
      <c r="P169" s="157"/>
      <c r="Q169" s="159">
        <v>7.7209999999999992</v>
      </c>
    </row>
    <row r="170" spans="1:17" ht="15" customHeight="1">
      <c r="A170" s="295"/>
      <c r="B170" s="290"/>
      <c r="C170" s="151" t="s">
        <v>215</v>
      </c>
      <c r="D170" s="152"/>
      <c r="E170" s="153"/>
      <c r="F170" s="154"/>
      <c r="G170" s="152"/>
      <c r="H170" s="155"/>
      <c r="I170" s="154"/>
      <c r="J170" s="156" t="s">
        <v>221</v>
      </c>
      <c r="K170" s="157"/>
      <c r="L170" s="158">
        <v>32.17</v>
      </c>
      <c r="M170" s="157">
        <v>0.8</v>
      </c>
      <c r="N170" s="157"/>
      <c r="O170" s="157">
        <v>25.736000000000004</v>
      </c>
      <c r="P170" s="157"/>
      <c r="Q170" s="159">
        <v>25.736000000000004</v>
      </c>
    </row>
    <row r="171" spans="1:17" ht="15" customHeight="1">
      <c r="A171" s="295"/>
      <c r="B171" s="290"/>
      <c r="C171" s="151" t="s">
        <v>225</v>
      </c>
      <c r="D171" s="152"/>
      <c r="E171" s="153"/>
      <c r="F171" s="154"/>
      <c r="G171" s="152"/>
      <c r="H171" s="155"/>
      <c r="I171" s="154"/>
      <c r="J171" s="156" t="s">
        <v>221</v>
      </c>
      <c r="K171" s="157"/>
      <c r="L171" s="158"/>
      <c r="M171" s="287" t="s">
        <v>214</v>
      </c>
      <c r="N171" s="157"/>
      <c r="O171" s="157">
        <v>3.63</v>
      </c>
      <c r="P171" s="157"/>
      <c r="Q171" s="159">
        <v>3.63</v>
      </c>
    </row>
    <row r="172" spans="1:17" ht="15" customHeight="1">
      <c r="A172" s="295"/>
      <c r="B172" s="290"/>
      <c r="C172" s="151" t="s">
        <v>226</v>
      </c>
      <c r="D172" s="152"/>
      <c r="E172" s="153"/>
      <c r="F172" s="154"/>
      <c r="G172" s="152"/>
      <c r="H172" s="155"/>
      <c r="I172" s="154"/>
      <c r="J172" s="156" t="s">
        <v>221</v>
      </c>
      <c r="K172" s="157"/>
      <c r="L172" s="158"/>
      <c r="M172" s="287" t="s">
        <v>214</v>
      </c>
      <c r="N172" s="157"/>
      <c r="O172" s="157">
        <v>5.81</v>
      </c>
      <c r="P172" s="157"/>
      <c r="Q172" s="159">
        <v>5.81</v>
      </c>
    </row>
    <row r="173" spans="1:17" ht="15" customHeight="1">
      <c r="A173" s="295"/>
      <c r="B173" s="290"/>
      <c r="C173" s="151" t="s">
        <v>215</v>
      </c>
      <c r="D173" s="152"/>
      <c r="E173" s="153"/>
      <c r="F173" s="154"/>
      <c r="G173" s="152"/>
      <c r="H173" s="155"/>
      <c r="I173" s="154"/>
      <c r="J173" s="156" t="s">
        <v>221</v>
      </c>
      <c r="K173" s="157"/>
      <c r="L173" s="158">
        <v>13.02</v>
      </c>
      <c r="M173" s="157">
        <v>1.5</v>
      </c>
      <c r="N173" s="157"/>
      <c r="O173" s="157">
        <v>19.53</v>
      </c>
      <c r="P173" s="157"/>
      <c r="Q173" s="159">
        <v>19.53</v>
      </c>
    </row>
    <row r="174" spans="1:17" ht="15" customHeight="1">
      <c r="A174" s="295"/>
      <c r="B174" s="290"/>
      <c r="C174" s="151" t="s">
        <v>227</v>
      </c>
      <c r="D174" s="152"/>
      <c r="E174" s="153"/>
      <c r="F174" s="154"/>
      <c r="G174" s="152"/>
      <c r="H174" s="155"/>
      <c r="I174" s="154"/>
      <c r="J174" s="156" t="s">
        <v>221</v>
      </c>
      <c r="K174" s="157"/>
      <c r="L174" s="158"/>
      <c r="M174" s="287" t="s">
        <v>214</v>
      </c>
      <c r="N174" s="157"/>
      <c r="O174" s="157">
        <v>17.84</v>
      </c>
      <c r="P174" s="157"/>
      <c r="Q174" s="159">
        <v>17.84</v>
      </c>
    </row>
    <row r="175" spans="1:17" ht="15" customHeight="1">
      <c r="A175" s="295"/>
      <c r="B175" s="290"/>
      <c r="C175" s="151" t="s">
        <v>215</v>
      </c>
      <c r="D175" s="152"/>
      <c r="E175" s="153"/>
      <c r="F175" s="154"/>
      <c r="G175" s="152"/>
      <c r="H175" s="155"/>
      <c r="I175" s="154"/>
      <c r="J175" s="156" t="s">
        <v>221</v>
      </c>
      <c r="K175" s="157"/>
      <c r="L175" s="158">
        <v>27.77</v>
      </c>
      <c r="M175" s="157">
        <v>1.5</v>
      </c>
      <c r="N175" s="157"/>
      <c r="O175" s="157">
        <v>41.655000000000001</v>
      </c>
      <c r="P175" s="157"/>
      <c r="Q175" s="159">
        <v>41.655000000000001</v>
      </c>
    </row>
    <row r="176" spans="1:17" ht="15" customHeight="1">
      <c r="A176" s="295"/>
      <c r="B176" s="290"/>
      <c r="C176" s="151" t="s">
        <v>228</v>
      </c>
      <c r="D176" s="152"/>
      <c r="E176" s="153"/>
      <c r="F176" s="154"/>
      <c r="G176" s="152"/>
      <c r="H176" s="155"/>
      <c r="I176" s="154"/>
      <c r="J176" s="156" t="s">
        <v>213</v>
      </c>
      <c r="K176" s="157"/>
      <c r="L176" s="158">
        <v>26.65</v>
      </c>
      <c r="M176" s="157">
        <v>1.35</v>
      </c>
      <c r="N176" s="157"/>
      <c r="O176" s="157">
        <v>35.977499999999999</v>
      </c>
      <c r="P176" s="157"/>
      <c r="Q176" s="159">
        <v>35.977499999999999</v>
      </c>
    </row>
    <row r="177" spans="1:18" ht="15" customHeight="1">
      <c r="A177" s="296"/>
      <c r="B177" s="291"/>
      <c r="C177" s="151" t="s">
        <v>228</v>
      </c>
      <c r="D177" s="152"/>
      <c r="E177" s="153"/>
      <c r="F177" s="154"/>
      <c r="G177" s="152"/>
      <c r="H177" s="155"/>
      <c r="I177" s="154"/>
      <c r="J177" s="156" t="s">
        <v>221</v>
      </c>
      <c r="K177" s="157"/>
      <c r="L177" s="158">
        <v>26.66</v>
      </c>
      <c r="M177" s="157">
        <v>0.5</v>
      </c>
      <c r="N177" s="157"/>
      <c r="O177" s="157">
        <v>13.33</v>
      </c>
      <c r="P177" s="157"/>
      <c r="Q177" s="159">
        <v>13.33</v>
      </c>
    </row>
    <row r="178" spans="1:18" ht="15" customHeight="1">
      <c r="B178" s="292"/>
      <c r="C178" s="160" t="s">
        <v>17</v>
      </c>
      <c r="D178" s="161"/>
      <c r="E178" s="162"/>
      <c r="F178" s="163"/>
      <c r="G178" s="161"/>
      <c r="H178" s="164"/>
      <c r="I178" s="163"/>
      <c r="J178" s="165"/>
      <c r="K178" s="165"/>
      <c r="L178" s="167"/>
      <c r="M178" s="167"/>
      <c r="N178" s="167"/>
      <c r="O178" s="167"/>
      <c r="P178" s="167"/>
      <c r="Q178" s="168">
        <f>SUM(Q133:Q177)</f>
        <v>767.75599999999974</v>
      </c>
      <c r="R178" s="310" t="s">
        <v>9</v>
      </c>
    </row>
    <row r="179" spans="1:18" ht="15" customHeight="1">
      <c r="B179" s="290"/>
      <c r="C179" s="186"/>
      <c r="D179" s="187"/>
      <c r="E179" s="188"/>
      <c r="F179" s="189"/>
      <c r="G179" s="187"/>
      <c r="H179" s="190"/>
      <c r="I179" s="189"/>
      <c r="J179" s="156"/>
      <c r="K179" s="156"/>
      <c r="L179" s="191"/>
      <c r="M179" s="191"/>
      <c r="N179" s="191"/>
      <c r="O179" s="191"/>
      <c r="P179" s="191"/>
      <c r="Q179" s="192"/>
    </row>
    <row r="180" spans="1:18" ht="15" customHeight="1">
      <c r="A180" s="319">
        <v>40937</v>
      </c>
      <c r="B180" s="318" t="s">
        <v>240</v>
      </c>
      <c r="C180" s="360" t="s">
        <v>229</v>
      </c>
      <c r="D180" s="360"/>
      <c r="E180" s="360"/>
      <c r="F180" s="360"/>
      <c r="G180" s="360"/>
      <c r="H180" s="360"/>
      <c r="I180" s="360"/>
      <c r="J180" s="360"/>
      <c r="K180" s="360"/>
      <c r="L180" s="360"/>
      <c r="M180" s="360"/>
      <c r="N180" s="360"/>
      <c r="O180" s="360"/>
      <c r="P180" s="360"/>
      <c r="Q180" s="360"/>
      <c r="R180" s="279">
        <v>15</v>
      </c>
    </row>
    <row r="181" spans="1:18" ht="15" customHeight="1">
      <c r="A181" s="317"/>
      <c r="B181" s="292"/>
      <c r="C181" s="151" t="s">
        <v>230</v>
      </c>
      <c r="D181" s="152">
        <v>100</v>
      </c>
      <c r="E181" s="153" t="s">
        <v>16</v>
      </c>
      <c r="F181" s="154">
        <v>8.5</v>
      </c>
      <c r="G181" s="152"/>
      <c r="H181" s="155"/>
      <c r="I181" s="154"/>
      <c r="J181" s="156" t="s">
        <v>221</v>
      </c>
      <c r="K181" s="157">
        <v>1</v>
      </c>
      <c r="L181" s="158"/>
      <c r="M181" s="157"/>
      <c r="N181" s="157"/>
      <c r="O181" s="157">
        <v>0.3</v>
      </c>
      <c r="P181" s="157"/>
      <c r="Q181" s="159">
        <v>0.3</v>
      </c>
      <c r="R181" s="280"/>
    </row>
    <row r="182" spans="1:18" ht="15" customHeight="1">
      <c r="A182" s="295"/>
      <c r="B182" s="290"/>
      <c r="C182" s="151" t="s">
        <v>230</v>
      </c>
      <c r="D182" s="152">
        <v>102</v>
      </c>
      <c r="E182" s="153" t="s">
        <v>16</v>
      </c>
      <c r="F182" s="154">
        <v>7.5</v>
      </c>
      <c r="G182" s="152"/>
      <c r="H182" s="155"/>
      <c r="I182" s="154"/>
      <c r="J182" s="156" t="s">
        <v>213</v>
      </c>
      <c r="K182" s="157">
        <v>1</v>
      </c>
      <c r="L182" s="158"/>
      <c r="M182" s="157"/>
      <c r="N182" s="157"/>
      <c r="O182" s="157">
        <v>0.3</v>
      </c>
      <c r="P182" s="157"/>
      <c r="Q182" s="159">
        <v>0.3</v>
      </c>
      <c r="R182" s="280"/>
    </row>
    <row r="183" spans="1:18" ht="15" customHeight="1">
      <c r="A183" s="295"/>
      <c r="B183" s="290"/>
      <c r="C183" s="151" t="s">
        <v>230</v>
      </c>
      <c r="D183" s="152">
        <v>105</v>
      </c>
      <c r="E183" s="153" t="s">
        <v>16</v>
      </c>
      <c r="F183" s="154">
        <v>15.2</v>
      </c>
      <c r="G183" s="152"/>
      <c r="H183" s="155"/>
      <c r="I183" s="154"/>
      <c r="J183" s="156" t="s">
        <v>221</v>
      </c>
      <c r="K183" s="157">
        <v>1</v>
      </c>
      <c r="L183" s="158"/>
      <c r="M183" s="157"/>
      <c r="N183" s="157"/>
      <c r="O183" s="157">
        <v>0.3</v>
      </c>
      <c r="P183" s="157"/>
      <c r="Q183" s="159">
        <v>0.3</v>
      </c>
      <c r="R183" s="280"/>
    </row>
    <row r="184" spans="1:18" ht="15" customHeight="1">
      <c r="A184" s="295"/>
      <c r="B184" s="290"/>
      <c r="C184" s="151" t="s">
        <v>230</v>
      </c>
      <c r="D184" s="152">
        <v>108</v>
      </c>
      <c r="E184" s="153" t="s">
        <v>16</v>
      </c>
      <c r="F184" s="154">
        <v>1.4</v>
      </c>
      <c r="G184" s="152"/>
      <c r="H184" s="155"/>
      <c r="I184" s="154"/>
      <c r="J184" s="156" t="s">
        <v>213</v>
      </c>
      <c r="K184" s="157">
        <v>1</v>
      </c>
      <c r="L184" s="158"/>
      <c r="M184" s="157"/>
      <c r="N184" s="157"/>
      <c r="O184" s="157">
        <v>0.3</v>
      </c>
      <c r="P184" s="157"/>
      <c r="Q184" s="159">
        <v>0.3</v>
      </c>
      <c r="R184" s="280"/>
    </row>
    <row r="185" spans="1:18" ht="15" customHeight="1">
      <c r="A185" s="295"/>
      <c r="B185" s="290"/>
      <c r="C185" s="151" t="s">
        <v>230</v>
      </c>
      <c r="D185" s="152">
        <v>109</v>
      </c>
      <c r="E185" s="153" t="s">
        <v>16</v>
      </c>
      <c r="F185" s="154">
        <v>2</v>
      </c>
      <c r="G185" s="152"/>
      <c r="H185" s="155"/>
      <c r="I185" s="154"/>
      <c r="J185" s="156" t="s">
        <v>221</v>
      </c>
      <c r="K185" s="157">
        <v>1</v>
      </c>
      <c r="L185" s="158"/>
      <c r="M185" s="157"/>
      <c r="N185" s="157"/>
      <c r="O185" s="157">
        <v>0.3</v>
      </c>
      <c r="P185" s="157"/>
      <c r="Q185" s="159">
        <v>0.3</v>
      </c>
      <c r="R185" s="280"/>
    </row>
    <row r="186" spans="1:18" ht="15" customHeight="1">
      <c r="A186" s="295"/>
      <c r="B186" s="290"/>
      <c r="C186" s="151" t="s">
        <v>230</v>
      </c>
      <c r="D186" s="152">
        <v>110</v>
      </c>
      <c r="E186" s="153" t="s">
        <v>16</v>
      </c>
      <c r="F186" s="154">
        <v>0</v>
      </c>
      <c r="G186" s="152"/>
      <c r="H186" s="155"/>
      <c r="I186" s="154"/>
      <c r="J186" s="156" t="s">
        <v>213</v>
      </c>
      <c r="K186" s="157">
        <v>1</v>
      </c>
      <c r="L186" s="158"/>
      <c r="M186" s="157"/>
      <c r="N186" s="157"/>
      <c r="O186" s="157">
        <v>0.3</v>
      </c>
      <c r="P186" s="157"/>
      <c r="Q186" s="159">
        <v>0.3</v>
      </c>
      <c r="R186" s="280"/>
    </row>
    <row r="187" spans="1:18" ht="15" customHeight="1">
      <c r="A187" s="295"/>
      <c r="B187" s="290"/>
      <c r="C187" s="151" t="s">
        <v>230</v>
      </c>
      <c r="D187" s="152">
        <v>113</v>
      </c>
      <c r="E187" s="153" t="s">
        <v>16</v>
      </c>
      <c r="F187" s="154">
        <v>17</v>
      </c>
      <c r="G187" s="152"/>
      <c r="H187" s="155"/>
      <c r="I187" s="154"/>
      <c r="J187" s="156" t="s">
        <v>221</v>
      </c>
      <c r="K187" s="157">
        <v>1</v>
      </c>
      <c r="L187" s="158"/>
      <c r="M187" s="157"/>
      <c r="N187" s="157"/>
      <c r="O187" s="157">
        <v>0.3</v>
      </c>
      <c r="P187" s="157"/>
      <c r="Q187" s="159">
        <v>0.3</v>
      </c>
      <c r="R187" s="280"/>
    </row>
    <row r="188" spans="1:18" ht="15" customHeight="1">
      <c r="A188" s="295"/>
      <c r="B188" s="290"/>
      <c r="C188" s="151" t="s">
        <v>230</v>
      </c>
      <c r="D188" s="152">
        <v>115</v>
      </c>
      <c r="E188" s="153" t="s">
        <v>16</v>
      </c>
      <c r="F188" s="154">
        <v>1.8</v>
      </c>
      <c r="G188" s="152"/>
      <c r="H188" s="155"/>
      <c r="I188" s="154"/>
      <c r="J188" s="156" t="s">
        <v>213</v>
      </c>
      <c r="K188" s="157">
        <v>1</v>
      </c>
      <c r="L188" s="158"/>
      <c r="M188" s="157"/>
      <c r="N188" s="157"/>
      <c r="O188" s="157">
        <v>0.3</v>
      </c>
      <c r="P188" s="157"/>
      <c r="Q188" s="159">
        <v>0.3</v>
      </c>
      <c r="R188" s="280"/>
    </row>
    <row r="189" spans="1:18" ht="15" customHeight="1">
      <c r="A189" s="295"/>
      <c r="B189" s="290"/>
      <c r="C189" s="151" t="s">
        <v>230</v>
      </c>
      <c r="D189" s="152">
        <v>115</v>
      </c>
      <c r="E189" s="153" t="s">
        <v>16</v>
      </c>
      <c r="F189" s="154">
        <v>18.7</v>
      </c>
      <c r="G189" s="152"/>
      <c r="H189" s="155"/>
      <c r="I189" s="154"/>
      <c r="J189" s="156" t="s">
        <v>221</v>
      </c>
      <c r="K189" s="157">
        <v>1</v>
      </c>
      <c r="L189" s="158"/>
      <c r="M189" s="157"/>
      <c r="N189" s="157"/>
      <c r="O189" s="157">
        <v>0.3</v>
      </c>
      <c r="P189" s="157"/>
      <c r="Q189" s="159">
        <v>0.3</v>
      </c>
      <c r="R189" s="280"/>
    </row>
    <row r="190" spans="1:18" ht="15" customHeight="1">
      <c r="A190" s="295"/>
      <c r="B190" s="290"/>
      <c r="C190" s="151" t="s">
        <v>230</v>
      </c>
      <c r="D190" s="152">
        <v>115</v>
      </c>
      <c r="E190" s="153" t="s">
        <v>16</v>
      </c>
      <c r="F190" s="154">
        <v>19.7</v>
      </c>
      <c r="G190" s="152"/>
      <c r="H190" s="155"/>
      <c r="I190" s="154"/>
      <c r="J190" s="156" t="s">
        <v>213</v>
      </c>
      <c r="K190" s="157">
        <v>1</v>
      </c>
      <c r="L190" s="158"/>
      <c r="M190" s="157"/>
      <c r="N190" s="157"/>
      <c r="O190" s="157">
        <v>0.3</v>
      </c>
      <c r="P190" s="157"/>
      <c r="Q190" s="159">
        <v>0.3</v>
      </c>
      <c r="R190" s="280"/>
    </row>
    <row r="191" spans="1:18" ht="15" customHeight="1">
      <c r="A191" s="295"/>
      <c r="B191" s="290"/>
      <c r="C191" s="151" t="s">
        <v>230</v>
      </c>
      <c r="D191" s="152">
        <v>118</v>
      </c>
      <c r="E191" s="153" t="s">
        <v>16</v>
      </c>
      <c r="F191" s="154">
        <v>0</v>
      </c>
      <c r="G191" s="152"/>
      <c r="H191" s="155"/>
      <c r="I191" s="154"/>
      <c r="J191" s="156" t="s">
        <v>213</v>
      </c>
      <c r="K191" s="157">
        <v>1</v>
      </c>
      <c r="L191" s="158"/>
      <c r="M191" s="157"/>
      <c r="N191" s="157"/>
      <c r="O191" s="157">
        <v>0.3</v>
      </c>
      <c r="P191" s="157"/>
      <c r="Q191" s="159">
        <v>0.3</v>
      </c>
      <c r="R191" s="280"/>
    </row>
    <row r="192" spans="1:18" ht="15" customHeight="1">
      <c r="A192" s="295"/>
      <c r="B192" s="290"/>
      <c r="C192" s="151" t="s">
        <v>228</v>
      </c>
      <c r="D192" s="152">
        <v>900</v>
      </c>
      <c r="E192" s="153" t="s">
        <v>16</v>
      </c>
      <c r="F192" s="154">
        <v>7.5</v>
      </c>
      <c r="G192" s="152"/>
      <c r="H192" s="155"/>
      <c r="I192" s="154"/>
      <c r="J192" s="156" t="s">
        <v>221</v>
      </c>
      <c r="K192" s="157">
        <v>1</v>
      </c>
      <c r="L192" s="158"/>
      <c r="M192" s="157"/>
      <c r="N192" s="157"/>
      <c r="O192" s="157">
        <v>0.3</v>
      </c>
      <c r="P192" s="157"/>
      <c r="Q192" s="159">
        <v>0.3</v>
      </c>
      <c r="R192" s="280"/>
    </row>
    <row r="193" spans="1:18" ht="15" customHeight="1">
      <c r="A193" s="295"/>
      <c r="B193" s="290"/>
      <c r="C193" s="151" t="s">
        <v>228</v>
      </c>
      <c r="D193" s="152">
        <v>901</v>
      </c>
      <c r="E193" s="153" t="s">
        <v>16</v>
      </c>
      <c r="F193" s="154">
        <v>9</v>
      </c>
      <c r="G193" s="152"/>
      <c r="H193" s="155"/>
      <c r="I193" s="154"/>
      <c r="J193" s="156" t="s">
        <v>213</v>
      </c>
      <c r="K193" s="157">
        <v>1</v>
      </c>
      <c r="L193" s="158"/>
      <c r="M193" s="157"/>
      <c r="N193" s="157"/>
      <c r="O193" s="157">
        <v>0.3</v>
      </c>
      <c r="P193" s="157"/>
      <c r="Q193" s="159">
        <v>0.3</v>
      </c>
      <c r="R193" s="280"/>
    </row>
    <row r="194" spans="1:18" ht="15" customHeight="1">
      <c r="A194" s="295"/>
      <c r="B194" s="290"/>
      <c r="C194" s="151" t="s">
        <v>228</v>
      </c>
      <c r="D194" s="152">
        <v>902</v>
      </c>
      <c r="E194" s="153" t="s">
        <v>16</v>
      </c>
      <c r="F194" s="154">
        <v>4.2</v>
      </c>
      <c r="G194" s="152"/>
      <c r="H194" s="155"/>
      <c r="I194" s="154"/>
      <c r="J194" s="156" t="s">
        <v>221</v>
      </c>
      <c r="K194" s="157">
        <v>1</v>
      </c>
      <c r="L194" s="158">
        <f>SUM(K181:K194)</f>
        <v>14</v>
      </c>
      <c r="M194" s="157"/>
      <c r="N194" s="157"/>
      <c r="O194" s="157">
        <v>0.3</v>
      </c>
      <c r="P194" s="157"/>
      <c r="Q194" s="159">
        <v>0.3</v>
      </c>
      <c r="R194" s="280"/>
    </row>
    <row r="195" spans="1:18" ht="15" customHeight="1">
      <c r="A195" s="296"/>
      <c r="B195" s="291"/>
      <c r="C195" s="160" t="s">
        <v>17</v>
      </c>
      <c r="D195" s="161"/>
      <c r="E195" s="162"/>
      <c r="F195" s="163"/>
      <c r="G195" s="161"/>
      <c r="H195" s="164"/>
      <c r="I195" s="163"/>
      <c r="J195" s="165"/>
      <c r="K195" s="165"/>
      <c r="L195" s="167"/>
      <c r="M195" s="167"/>
      <c r="N195" s="167"/>
      <c r="O195" s="167"/>
      <c r="P195" s="167"/>
      <c r="Q195" s="168">
        <f>SUM(Q181:Q194)</f>
        <v>4.1999999999999993</v>
      </c>
      <c r="R195" s="278" t="s">
        <v>9</v>
      </c>
    </row>
    <row r="196" spans="1:18" ht="15" customHeight="1">
      <c r="A196" s="317"/>
      <c r="B196" s="292"/>
      <c r="C196" s="307"/>
      <c r="D196" s="308"/>
      <c r="E196" s="228"/>
      <c r="F196" s="309"/>
      <c r="G196" s="308"/>
      <c r="H196" s="228"/>
      <c r="I196" s="309"/>
      <c r="J196" s="228"/>
      <c r="K196" s="228"/>
      <c r="L196" s="228"/>
      <c r="M196" s="228"/>
      <c r="N196" s="228"/>
      <c r="O196" s="228"/>
      <c r="P196" s="228"/>
      <c r="Q196" s="228"/>
      <c r="R196" s="288"/>
    </row>
    <row r="197" spans="1:18" ht="15" customHeight="1">
      <c r="A197" s="319" t="s">
        <v>243</v>
      </c>
      <c r="B197" s="318" t="s">
        <v>241</v>
      </c>
      <c r="C197" s="354" t="s">
        <v>231</v>
      </c>
      <c r="D197" s="355"/>
      <c r="E197" s="355"/>
      <c r="F197" s="355"/>
      <c r="G197" s="355"/>
      <c r="H197" s="355"/>
      <c r="I197" s="355"/>
      <c r="J197" s="355"/>
      <c r="K197" s="355"/>
      <c r="L197" s="355"/>
      <c r="M197" s="355"/>
      <c r="N197" s="355"/>
      <c r="O197" s="355"/>
      <c r="P197" s="355"/>
      <c r="Q197" s="356"/>
      <c r="R197" s="279">
        <v>242.4</v>
      </c>
    </row>
    <row r="198" spans="1:18" ht="15" customHeight="1">
      <c r="A198" s="295"/>
      <c r="B198" s="290"/>
      <c r="C198" s="151" t="s">
        <v>245</v>
      </c>
      <c r="D198" s="361" t="s">
        <v>232</v>
      </c>
      <c r="E198" s="361"/>
      <c r="F198" s="361"/>
      <c r="G198" s="361"/>
      <c r="H198" s="361"/>
      <c r="I198" s="361"/>
      <c r="J198" s="156"/>
      <c r="K198" s="157">
        <v>48</v>
      </c>
      <c r="L198" s="158">
        <v>3</v>
      </c>
      <c r="M198" s="157">
        <v>0.45</v>
      </c>
      <c r="N198" s="157"/>
      <c r="O198" s="157">
        <f>ROUND(L198*M198,2)</f>
        <v>1.35</v>
      </c>
      <c r="P198" s="157"/>
      <c r="Q198" s="159">
        <f>ROUND(K198*O198,2)</f>
        <v>64.8</v>
      </c>
      <c r="R198" s="282"/>
    </row>
    <row r="199" spans="1:18" ht="15" customHeight="1">
      <c r="A199" s="319"/>
      <c r="B199" s="318" t="s">
        <v>242</v>
      </c>
      <c r="C199" s="160" t="s">
        <v>17</v>
      </c>
      <c r="D199" s="161"/>
      <c r="E199" s="162"/>
      <c r="F199" s="163"/>
      <c r="G199" s="161"/>
      <c r="H199" s="164"/>
      <c r="I199" s="163"/>
      <c r="J199" s="165"/>
      <c r="K199" s="165"/>
      <c r="L199" s="167"/>
      <c r="M199" s="167"/>
      <c r="N199" s="167"/>
      <c r="O199" s="167"/>
      <c r="P199" s="167"/>
      <c r="Q199" s="168">
        <f>SUM(Q198)</f>
        <v>64.8</v>
      </c>
      <c r="R199" s="278" t="s">
        <v>9</v>
      </c>
    </row>
    <row r="200" spans="1:18" ht="15" customHeight="1">
      <c r="A200" s="317"/>
      <c r="B200" s="292"/>
      <c r="C200" s="307"/>
      <c r="D200" s="308"/>
      <c r="E200" s="228"/>
      <c r="F200" s="309"/>
      <c r="G200" s="308"/>
      <c r="H200" s="228"/>
      <c r="I200" s="309"/>
      <c r="J200" s="228"/>
      <c r="K200" s="228"/>
      <c r="L200" s="228"/>
      <c r="M200" s="228"/>
      <c r="N200" s="228"/>
      <c r="O200" s="228"/>
      <c r="P200" s="228"/>
      <c r="Q200" s="228"/>
      <c r="R200" s="288"/>
    </row>
    <row r="201" spans="1:18" ht="15" customHeight="1">
      <c r="A201" s="319" t="s">
        <v>244</v>
      </c>
      <c r="B201" s="318" t="s">
        <v>246</v>
      </c>
      <c r="C201" s="354" t="s">
        <v>233</v>
      </c>
      <c r="D201" s="355"/>
      <c r="E201" s="355"/>
      <c r="F201" s="355"/>
      <c r="G201" s="355"/>
      <c r="H201" s="355"/>
      <c r="I201" s="355"/>
      <c r="J201" s="355"/>
      <c r="K201" s="355"/>
      <c r="L201" s="355"/>
      <c r="M201" s="355"/>
      <c r="N201" s="355"/>
      <c r="O201" s="355"/>
      <c r="P201" s="355"/>
      <c r="Q201" s="356"/>
      <c r="R201" s="279">
        <v>727.2</v>
      </c>
    </row>
    <row r="202" spans="1:18" ht="15" customHeight="1">
      <c r="A202" s="295"/>
      <c r="B202" s="290"/>
      <c r="C202" s="151" t="s">
        <v>234</v>
      </c>
      <c r="D202" s="152"/>
      <c r="E202" s="153"/>
      <c r="F202" s="154"/>
      <c r="G202" s="152"/>
      <c r="H202" s="155"/>
      <c r="I202" s="154"/>
      <c r="J202" s="156"/>
      <c r="K202" s="157"/>
      <c r="L202" s="158"/>
      <c r="M202" s="157"/>
      <c r="N202" s="157"/>
      <c r="O202" s="157"/>
      <c r="P202" s="157" t="s">
        <v>251</v>
      </c>
      <c r="Q202" s="159">
        <f>ROUND(Q199*3,2)</f>
        <v>194.4</v>
      </c>
      <c r="R202" s="280"/>
    </row>
    <row r="203" spans="1:18" ht="15" customHeight="1">
      <c r="A203" s="296"/>
      <c r="B203" s="291"/>
      <c r="C203" s="160" t="s">
        <v>17</v>
      </c>
      <c r="D203" s="161"/>
      <c r="E203" s="162"/>
      <c r="F203" s="163"/>
      <c r="G203" s="161"/>
      <c r="H203" s="164"/>
      <c r="I203" s="163"/>
      <c r="J203" s="165"/>
      <c r="K203" s="165"/>
      <c r="L203" s="167"/>
      <c r="M203" s="167"/>
      <c r="N203" s="167"/>
      <c r="O203" s="167"/>
      <c r="P203" s="167"/>
      <c r="Q203" s="168">
        <f>SUM(Q202)</f>
        <v>194.4</v>
      </c>
      <c r="R203" s="278" t="s">
        <v>9</v>
      </c>
    </row>
    <row r="207" spans="1:18" ht="15" customHeight="1">
      <c r="E207" s="384" t="s">
        <v>62</v>
      </c>
      <c r="F207" s="384"/>
      <c r="G207" s="384"/>
      <c r="H207" s="384"/>
      <c r="I207" s="384"/>
      <c r="J207" s="384"/>
    </row>
    <row r="208" spans="1:18" ht="15" customHeight="1">
      <c r="E208" s="385" t="s">
        <v>111</v>
      </c>
      <c r="F208" s="385"/>
      <c r="G208" s="385"/>
      <c r="H208" s="385"/>
      <c r="I208" s="385"/>
      <c r="J208" s="385"/>
    </row>
  </sheetData>
  <mergeCells count="53">
    <mergeCell ref="E207:J207"/>
    <mergeCell ref="E208:J208"/>
    <mergeCell ref="A4:A5"/>
    <mergeCell ref="A2:E2"/>
    <mergeCell ref="A3:E3"/>
    <mergeCell ref="C116:Q116"/>
    <mergeCell ref="C38:Q38"/>
    <mergeCell ref="C52:Q52"/>
    <mergeCell ref="C104:Q104"/>
    <mergeCell ref="C44:Q44"/>
    <mergeCell ref="C48:Q48"/>
    <mergeCell ref="C68:Q68"/>
    <mergeCell ref="G69:I69"/>
    <mergeCell ref="C79:Q79"/>
    <mergeCell ref="G88:I88"/>
    <mergeCell ref="C99:Q99"/>
    <mergeCell ref="A1:R1"/>
    <mergeCell ref="C15:Q15"/>
    <mergeCell ref="O3:P3"/>
    <mergeCell ref="C109:Q109"/>
    <mergeCell ref="C87:Q87"/>
    <mergeCell ref="C28:Q28"/>
    <mergeCell ref="R4:R5"/>
    <mergeCell ref="N4:N5"/>
    <mergeCell ref="M4:M5"/>
    <mergeCell ref="L4:L5"/>
    <mergeCell ref="K4:K5"/>
    <mergeCell ref="C19:Q19"/>
    <mergeCell ref="C57:K57"/>
    <mergeCell ref="L57:M57"/>
    <mergeCell ref="C62:Q62"/>
    <mergeCell ref="C33:Q33"/>
    <mergeCell ref="B4:B5"/>
    <mergeCell ref="C4:C5"/>
    <mergeCell ref="D4:I4"/>
    <mergeCell ref="C7:Q7"/>
    <mergeCell ref="C23:Q23"/>
    <mergeCell ref="J4:J5"/>
    <mergeCell ref="D5:F5"/>
    <mergeCell ref="G5:I5"/>
    <mergeCell ref="Q4:Q5"/>
    <mergeCell ref="O4:O5"/>
    <mergeCell ref="P4:P5"/>
    <mergeCell ref="C11:Q11"/>
    <mergeCell ref="C201:Q201"/>
    <mergeCell ref="C115:Q115"/>
    <mergeCell ref="C180:Q180"/>
    <mergeCell ref="C197:Q197"/>
    <mergeCell ref="D198:I198"/>
    <mergeCell ref="C120:Q120"/>
    <mergeCell ref="C132:Q132"/>
    <mergeCell ref="C128:Q128"/>
    <mergeCell ref="C124:Q124"/>
  </mergeCells>
  <printOptions horizontalCentered="1"/>
  <pageMargins left="0.39370078740157483" right="0.39370078740157483" top="1.1811023622047245" bottom="0.59055118110236227" header="0" footer="0"/>
  <pageSetup paperSize="9" scale="61" orientation="landscape" r:id="rId1"/>
  <headerFooter alignWithMargins="0">
    <oddHeader>&amp;C&amp;G</oddHeader>
  </headerFooter>
  <drawing r:id="rId2"/>
  <legacyDrawingHF r:id="rId3"/>
</worksheet>
</file>

<file path=xl/worksheets/sheet5.xml><?xml version="1.0" encoding="utf-8"?>
<worksheet xmlns="http://schemas.openxmlformats.org/spreadsheetml/2006/main" xmlns:r="http://schemas.openxmlformats.org/officeDocument/2006/relationships">
  <dimension ref="A1:J36"/>
  <sheetViews>
    <sheetView view="pageBreakPreview" zoomScale="190" zoomScaleSheetLayoutView="190" workbookViewId="0">
      <selection activeCell="I36" sqref="I36:J36"/>
    </sheetView>
  </sheetViews>
  <sheetFormatPr defaultRowHeight="12.75"/>
  <cols>
    <col min="1" max="1" width="32.28515625" customWidth="1"/>
    <col min="2" max="2" width="6.7109375" customWidth="1"/>
    <col min="3" max="3" width="5.5703125" customWidth="1"/>
    <col min="4" max="4" width="6" customWidth="1"/>
    <col min="6" max="6" width="4.5703125" customWidth="1"/>
    <col min="7" max="7" width="4.7109375" customWidth="1"/>
    <col min="8" max="8" width="7.42578125" customWidth="1"/>
    <col min="9" max="9" width="8.28515625" customWidth="1"/>
  </cols>
  <sheetData>
    <row r="1" spans="1:10">
      <c r="A1" s="254" t="s">
        <v>250</v>
      </c>
      <c r="B1" s="255"/>
      <c r="C1" s="254"/>
      <c r="D1" s="254"/>
      <c r="E1" s="254"/>
      <c r="F1" s="254"/>
      <c r="G1" s="254"/>
      <c r="H1" s="254"/>
      <c r="I1" s="254"/>
      <c r="J1" s="254"/>
    </row>
    <row r="2" spans="1:10">
      <c r="A2" s="254" t="s">
        <v>194</v>
      </c>
      <c r="B2" s="254"/>
      <c r="C2" s="254"/>
      <c r="D2" s="254"/>
      <c r="E2" s="254"/>
      <c r="F2" s="254"/>
      <c r="G2" s="254"/>
      <c r="H2" s="254"/>
      <c r="I2" s="254"/>
      <c r="J2" s="254"/>
    </row>
    <row r="3" spans="1:10">
      <c r="A3" s="254"/>
      <c r="B3" s="254"/>
      <c r="C3" s="254"/>
      <c r="D3" s="254"/>
      <c r="E3" s="254"/>
      <c r="F3" s="254"/>
      <c r="G3" s="254"/>
      <c r="H3" s="254"/>
      <c r="I3" s="254"/>
      <c r="J3" s="254"/>
    </row>
    <row r="4" spans="1:10">
      <c r="A4" s="256" t="s">
        <v>144</v>
      </c>
      <c r="B4" s="257" t="s">
        <v>145</v>
      </c>
      <c r="C4" s="257" t="s">
        <v>192</v>
      </c>
      <c r="D4" s="257" t="s">
        <v>146</v>
      </c>
      <c r="E4" s="257" t="s">
        <v>147</v>
      </c>
      <c r="F4" s="398" t="s">
        <v>148</v>
      </c>
      <c r="G4" s="396"/>
      <c r="H4" s="257" t="s">
        <v>149</v>
      </c>
      <c r="I4" s="398" t="s">
        <v>151</v>
      </c>
      <c r="J4" s="396"/>
    </row>
    <row r="5" spans="1:10" ht="21" customHeight="1">
      <c r="A5" s="270" t="s">
        <v>191</v>
      </c>
      <c r="B5" s="272">
        <v>30023</v>
      </c>
      <c r="C5" s="273">
        <v>1</v>
      </c>
      <c r="D5" s="273">
        <v>0.1</v>
      </c>
      <c r="E5" s="273">
        <v>0.65</v>
      </c>
      <c r="F5" s="408">
        <v>153.01</v>
      </c>
      <c r="G5" s="409"/>
      <c r="H5" s="273">
        <v>52.57</v>
      </c>
      <c r="I5" s="408">
        <f>ROUND(F5*D5+H5*E5,2)</f>
        <v>49.47</v>
      </c>
      <c r="J5" s="409"/>
    </row>
    <row r="6" spans="1:10" ht="21.75" customHeight="1">
      <c r="A6" s="271"/>
      <c r="B6" s="254"/>
      <c r="C6" s="254"/>
      <c r="D6" s="254"/>
      <c r="E6" s="254"/>
      <c r="F6" s="254"/>
      <c r="G6" s="254"/>
      <c r="H6" s="258" t="s">
        <v>152</v>
      </c>
      <c r="I6" s="410">
        <f>SUM(I5)</f>
        <v>49.47</v>
      </c>
      <c r="J6" s="411"/>
    </row>
    <row r="7" spans="1:10">
      <c r="A7" s="254"/>
      <c r="B7" s="254"/>
      <c r="C7" s="254"/>
      <c r="D7" s="254"/>
      <c r="E7" s="254"/>
      <c r="F7" s="254"/>
      <c r="G7" s="254"/>
      <c r="H7" s="254"/>
      <c r="I7" s="254"/>
      <c r="J7" s="254"/>
    </row>
    <row r="8" spans="1:10">
      <c r="A8" s="269" t="s">
        <v>153</v>
      </c>
      <c r="B8" s="257" t="s">
        <v>145</v>
      </c>
      <c r="C8" s="398" t="s">
        <v>154</v>
      </c>
      <c r="D8" s="396"/>
      <c r="E8" s="257" t="s">
        <v>155</v>
      </c>
      <c r="F8" s="398" t="s">
        <v>150</v>
      </c>
      <c r="G8" s="407"/>
      <c r="H8" s="396"/>
      <c r="I8" s="398" t="s">
        <v>151</v>
      </c>
      <c r="J8" s="396"/>
    </row>
    <row r="9" spans="1:10">
      <c r="A9" s="259" t="s">
        <v>156</v>
      </c>
      <c r="B9" s="259">
        <v>20060</v>
      </c>
      <c r="C9" s="390">
        <v>2.2599999999999998</v>
      </c>
      <c r="D9" s="391"/>
      <c r="E9" s="260">
        <v>19.559999999999999</v>
      </c>
      <c r="F9" s="392">
        <v>0.3</v>
      </c>
      <c r="G9" s="393"/>
      <c r="H9" s="394"/>
      <c r="I9" s="390">
        <f>ROUND(F9*E9,2)</f>
        <v>5.87</v>
      </c>
      <c r="J9" s="391"/>
    </row>
    <row r="10" spans="1:10">
      <c r="A10" s="259" t="s">
        <v>186</v>
      </c>
      <c r="B10" s="259">
        <v>20109</v>
      </c>
      <c r="C10" s="390">
        <v>1.24</v>
      </c>
      <c r="D10" s="391"/>
      <c r="E10" s="260">
        <v>10.73</v>
      </c>
      <c r="F10" s="392">
        <v>2</v>
      </c>
      <c r="G10" s="393"/>
      <c r="H10" s="394"/>
      <c r="I10" s="390">
        <f>ROUND(F10*E10,2)</f>
        <v>21.46</v>
      </c>
      <c r="J10" s="391"/>
    </row>
    <row r="11" spans="1:10">
      <c r="A11" s="259" t="s">
        <v>157</v>
      </c>
      <c r="B11" s="259">
        <v>20109</v>
      </c>
      <c r="C11" s="390">
        <v>1</v>
      </c>
      <c r="D11" s="391"/>
      <c r="E11" s="260">
        <v>8.65</v>
      </c>
      <c r="F11" s="392">
        <v>3</v>
      </c>
      <c r="G11" s="393"/>
      <c r="H11" s="394"/>
      <c r="I11" s="390">
        <f>ROUND(F11*E11,2)</f>
        <v>25.95</v>
      </c>
      <c r="J11" s="391"/>
    </row>
    <row r="12" spans="1:10">
      <c r="A12" s="254"/>
      <c r="B12" s="254"/>
      <c r="C12" s="254"/>
      <c r="D12" s="254"/>
      <c r="E12" s="254"/>
      <c r="F12" s="254"/>
      <c r="G12" s="254"/>
      <c r="H12" s="258" t="s">
        <v>158</v>
      </c>
      <c r="I12" s="395">
        <f>SUM(I9:J11)</f>
        <v>53.28</v>
      </c>
      <c r="J12" s="396"/>
    </row>
    <row r="13" spans="1:10">
      <c r="A13" s="254"/>
      <c r="B13" s="254"/>
      <c r="C13" s="254"/>
      <c r="D13" s="254"/>
      <c r="E13" s="254"/>
      <c r="F13" s="254"/>
      <c r="G13" s="254"/>
      <c r="H13" s="254"/>
      <c r="I13" s="254"/>
      <c r="J13" s="254"/>
    </row>
    <row r="14" spans="1:10">
      <c r="A14" s="256" t="s">
        <v>159</v>
      </c>
      <c r="B14" s="257" t="s">
        <v>145</v>
      </c>
      <c r="C14" s="397" t="s">
        <v>160</v>
      </c>
      <c r="D14" s="397"/>
      <c r="E14" s="257" t="s">
        <v>161</v>
      </c>
      <c r="F14" s="398" t="s">
        <v>162</v>
      </c>
      <c r="G14" s="396"/>
      <c r="H14" s="257" t="s">
        <v>163</v>
      </c>
      <c r="I14" s="397" t="s">
        <v>164</v>
      </c>
      <c r="J14" s="397"/>
    </row>
    <row r="15" spans="1:10">
      <c r="A15" s="259" t="s">
        <v>165</v>
      </c>
      <c r="B15" s="261">
        <v>2000</v>
      </c>
      <c r="C15" s="392">
        <v>5</v>
      </c>
      <c r="D15" s="394"/>
      <c r="E15" s="261" t="s">
        <v>166</v>
      </c>
      <c r="F15" s="399"/>
      <c r="G15" s="400"/>
      <c r="H15" s="261"/>
      <c r="I15" s="401">
        <v>4.3499999999999996</v>
      </c>
      <c r="J15" s="400"/>
    </row>
    <row r="16" spans="1:10">
      <c r="A16" s="254"/>
      <c r="B16" s="254"/>
      <c r="C16" s="254"/>
      <c r="D16" s="254"/>
      <c r="E16" s="254"/>
      <c r="F16" s="254"/>
      <c r="G16" s="254"/>
      <c r="H16" s="258" t="s">
        <v>167</v>
      </c>
      <c r="I16" s="395">
        <f>SUM(I15)</f>
        <v>4.3499999999999996</v>
      </c>
      <c r="J16" s="396"/>
    </row>
    <row r="17" spans="1:10">
      <c r="A17" s="254"/>
      <c r="B17" s="254"/>
      <c r="C17" s="254"/>
      <c r="D17" s="254"/>
      <c r="E17" s="254"/>
      <c r="F17" s="254"/>
      <c r="G17" s="254"/>
      <c r="H17" s="254"/>
      <c r="I17" s="254"/>
      <c r="J17" s="254"/>
    </row>
    <row r="18" spans="1:10">
      <c r="A18" s="402" t="s">
        <v>168</v>
      </c>
      <c r="B18" s="403"/>
      <c r="C18" s="403"/>
      <c r="D18" s="403"/>
      <c r="E18" s="403"/>
      <c r="F18" s="403"/>
      <c r="G18" s="403"/>
      <c r="H18" s="404"/>
      <c r="I18" s="405">
        <f>ROUND(I6+I12+I16,2)</f>
        <v>107.1</v>
      </c>
      <c r="J18" s="406"/>
    </row>
    <row r="19" spans="1:10">
      <c r="A19" s="402" t="s">
        <v>169</v>
      </c>
      <c r="B19" s="403"/>
      <c r="C19" s="403"/>
      <c r="D19" s="403"/>
      <c r="E19" s="403"/>
      <c r="F19" s="403"/>
      <c r="G19" s="403"/>
      <c r="H19" s="404"/>
      <c r="I19" s="405">
        <v>1</v>
      </c>
      <c r="J19" s="406"/>
    </row>
    <row r="20" spans="1:10">
      <c r="A20" s="402" t="s">
        <v>170</v>
      </c>
      <c r="B20" s="403"/>
      <c r="C20" s="403"/>
      <c r="D20" s="403"/>
      <c r="E20" s="403"/>
      <c r="F20" s="403"/>
      <c r="G20" s="403"/>
      <c r="H20" s="404"/>
      <c r="I20" s="405">
        <f>ROUND((I6+I12+I16)/I19,2)</f>
        <v>107.1</v>
      </c>
      <c r="J20" s="406"/>
    </row>
    <row r="21" spans="1:10">
      <c r="A21" s="254"/>
      <c r="B21" s="254"/>
      <c r="C21" s="254"/>
      <c r="D21" s="254"/>
      <c r="E21" s="254"/>
      <c r="F21" s="254"/>
      <c r="G21" s="254"/>
      <c r="H21" s="254"/>
      <c r="I21" s="254"/>
      <c r="J21" s="254"/>
    </row>
    <row r="22" spans="1:10">
      <c r="A22" s="256" t="s">
        <v>171</v>
      </c>
      <c r="B22" s="257" t="s">
        <v>145</v>
      </c>
      <c r="C22" s="398" t="s">
        <v>172</v>
      </c>
      <c r="D22" s="396"/>
      <c r="E22" s="257" t="s">
        <v>173</v>
      </c>
      <c r="F22" s="398" t="s">
        <v>150</v>
      </c>
      <c r="G22" s="407"/>
      <c r="H22" s="396"/>
      <c r="I22" s="398" t="s">
        <v>151</v>
      </c>
      <c r="J22" s="396"/>
    </row>
    <row r="23" spans="1:10">
      <c r="A23" s="270" t="s">
        <v>195</v>
      </c>
      <c r="B23" s="259">
        <v>10228</v>
      </c>
      <c r="C23" s="399" t="s">
        <v>7</v>
      </c>
      <c r="D23" s="400"/>
      <c r="E23" s="262">
        <v>287.33</v>
      </c>
      <c r="F23" s="392">
        <v>1</v>
      </c>
      <c r="G23" s="393"/>
      <c r="H23" s="394"/>
      <c r="I23" s="392">
        <f>ROUND(E23*F23,2)</f>
        <v>287.33</v>
      </c>
      <c r="J23" s="394"/>
    </row>
    <row r="24" spans="1:10">
      <c r="A24" s="254"/>
      <c r="B24" s="254"/>
      <c r="C24" s="254"/>
      <c r="D24" s="254"/>
      <c r="E24" s="254"/>
      <c r="F24" s="254"/>
      <c r="G24" s="254"/>
      <c r="H24" s="258" t="s">
        <v>174</v>
      </c>
      <c r="I24" s="395">
        <f>SUM(I23)</f>
        <v>287.33</v>
      </c>
      <c r="J24" s="396"/>
    </row>
    <row r="25" spans="1:10">
      <c r="A25" s="254"/>
      <c r="B25" s="254"/>
      <c r="C25" s="254"/>
      <c r="D25" s="254"/>
      <c r="E25" s="254"/>
      <c r="F25" s="254"/>
      <c r="G25" s="254"/>
      <c r="H25" s="254"/>
      <c r="I25" s="254"/>
      <c r="J25" s="254"/>
    </row>
    <row r="26" spans="1:10">
      <c r="A26" s="256" t="s">
        <v>175</v>
      </c>
      <c r="B26" s="257" t="s">
        <v>145</v>
      </c>
      <c r="C26" s="398" t="s">
        <v>172</v>
      </c>
      <c r="D26" s="396"/>
      <c r="E26" s="257" t="s">
        <v>173</v>
      </c>
      <c r="F26" s="398" t="s">
        <v>150</v>
      </c>
      <c r="G26" s="407"/>
      <c r="H26" s="396"/>
      <c r="I26" s="398" t="s">
        <v>151</v>
      </c>
      <c r="J26" s="396"/>
    </row>
    <row r="27" spans="1:10" ht="18">
      <c r="A27" s="263" t="s">
        <v>187</v>
      </c>
      <c r="B27" s="259">
        <v>40348</v>
      </c>
      <c r="C27" s="399" t="s">
        <v>126</v>
      </c>
      <c r="D27" s="400"/>
      <c r="E27" s="259">
        <v>355.91</v>
      </c>
      <c r="F27" s="414">
        <v>4.4999999999999998E-2</v>
      </c>
      <c r="G27" s="415"/>
      <c r="H27" s="416"/>
      <c r="I27" s="392">
        <f>ROUND(E27*F27,2)</f>
        <v>16.02</v>
      </c>
      <c r="J27" s="394"/>
    </row>
    <row r="28" spans="1:10">
      <c r="A28" s="254"/>
      <c r="B28" s="254"/>
      <c r="C28" s="254"/>
      <c r="D28" s="254"/>
      <c r="E28" s="254"/>
      <c r="F28" s="254"/>
      <c r="G28" s="254"/>
      <c r="H28" s="258" t="s">
        <v>176</v>
      </c>
      <c r="I28" s="395">
        <f>SUM(I27:J27)</f>
        <v>16.02</v>
      </c>
      <c r="J28" s="396"/>
    </row>
    <row r="29" spans="1:10">
      <c r="A29" s="254"/>
      <c r="B29" s="254"/>
      <c r="C29" s="254"/>
      <c r="D29" s="254"/>
      <c r="E29" s="254"/>
      <c r="F29" s="254"/>
      <c r="G29" s="254"/>
      <c r="H29" s="254"/>
      <c r="I29" s="254"/>
      <c r="J29" s="254"/>
    </row>
    <row r="30" spans="1:10">
      <c r="A30" s="264" t="s">
        <v>177</v>
      </c>
      <c r="B30" s="257" t="s">
        <v>145</v>
      </c>
      <c r="C30" s="257" t="s">
        <v>172</v>
      </c>
      <c r="D30" s="398" t="s">
        <v>178</v>
      </c>
      <c r="E30" s="396"/>
      <c r="F30" s="265" t="s">
        <v>179</v>
      </c>
      <c r="G30" s="257" t="s">
        <v>180</v>
      </c>
      <c r="H30" s="257" t="s">
        <v>164</v>
      </c>
      <c r="I30" s="257" t="s">
        <v>150</v>
      </c>
      <c r="J30" s="257" t="s">
        <v>181</v>
      </c>
    </row>
    <row r="31" spans="1:10">
      <c r="A31" s="274"/>
      <c r="B31" s="259"/>
      <c r="C31" s="261"/>
      <c r="D31" s="412"/>
      <c r="E31" s="413"/>
      <c r="F31" s="266"/>
      <c r="G31" s="267"/>
      <c r="H31" s="267"/>
      <c r="I31" s="268"/>
      <c r="J31" s="268"/>
    </row>
    <row r="32" spans="1:10">
      <c r="A32" s="254"/>
      <c r="B32" s="254"/>
      <c r="C32" s="254"/>
      <c r="D32" s="254"/>
      <c r="E32" s="254"/>
      <c r="F32" s="254"/>
      <c r="G32" s="254"/>
      <c r="H32" s="258" t="s">
        <v>182</v>
      </c>
      <c r="I32" s="395">
        <v>0</v>
      </c>
      <c r="J32" s="396"/>
    </row>
    <row r="33" spans="1:10">
      <c r="A33" s="254"/>
      <c r="B33" s="254"/>
      <c r="C33" s="254"/>
      <c r="D33" s="254"/>
      <c r="E33" s="254"/>
      <c r="F33" s="254"/>
      <c r="G33" s="254"/>
      <c r="H33" s="254"/>
      <c r="I33" s="254"/>
      <c r="J33" s="254"/>
    </row>
    <row r="34" spans="1:10">
      <c r="A34" s="402" t="s">
        <v>183</v>
      </c>
      <c r="B34" s="403"/>
      <c r="C34" s="403"/>
      <c r="D34" s="403"/>
      <c r="E34" s="403"/>
      <c r="F34" s="403"/>
      <c r="G34" s="403"/>
      <c r="H34" s="404"/>
      <c r="I34" s="405">
        <f>ROUND(I20+I24+I28+I32,2)</f>
        <v>410.45</v>
      </c>
      <c r="J34" s="406"/>
    </row>
    <row r="35" spans="1:10">
      <c r="A35" s="402" t="s">
        <v>184</v>
      </c>
      <c r="B35" s="403"/>
      <c r="C35" s="403"/>
      <c r="D35" s="403"/>
      <c r="E35" s="403"/>
      <c r="F35" s="403"/>
      <c r="G35" s="403"/>
      <c r="H35" s="404"/>
      <c r="I35" s="405">
        <f>ROUND(I34*0.2605,2)</f>
        <v>106.92</v>
      </c>
      <c r="J35" s="406"/>
    </row>
    <row r="36" spans="1:10">
      <c r="A36" s="402" t="s">
        <v>185</v>
      </c>
      <c r="B36" s="403"/>
      <c r="C36" s="403"/>
      <c r="D36" s="403"/>
      <c r="E36" s="403"/>
      <c r="F36" s="403"/>
      <c r="G36" s="403"/>
      <c r="H36" s="404"/>
      <c r="I36" s="405">
        <f>ROUND(I34+I35,2)</f>
        <v>517.37</v>
      </c>
      <c r="J36" s="406"/>
    </row>
  </sheetData>
  <mergeCells count="54">
    <mergeCell ref="A35:H35"/>
    <mergeCell ref="I35:J35"/>
    <mergeCell ref="A36:H36"/>
    <mergeCell ref="I36:J36"/>
    <mergeCell ref="F5:G5"/>
    <mergeCell ref="I28:J28"/>
    <mergeCell ref="D30:E30"/>
    <mergeCell ref="D31:E31"/>
    <mergeCell ref="I32:J32"/>
    <mergeCell ref="A34:H34"/>
    <mergeCell ref="I34:J34"/>
    <mergeCell ref="C27:D27"/>
    <mergeCell ref="F27:H27"/>
    <mergeCell ref="I27:J27"/>
    <mergeCell ref="C23:D23"/>
    <mergeCell ref="F23:H23"/>
    <mergeCell ref="I4:J4"/>
    <mergeCell ref="I5:J5"/>
    <mergeCell ref="C10:D10"/>
    <mergeCell ref="F10:H10"/>
    <mergeCell ref="I10:J10"/>
    <mergeCell ref="F4:G4"/>
    <mergeCell ref="I6:J6"/>
    <mergeCell ref="C8:D8"/>
    <mergeCell ref="F8:H8"/>
    <mergeCell ref="I8:J8"/>
    <mergeCell ref="C9:D9"/>
    <mergeCell ref="F9:H9"/>
    <mergeCell ref="I9:J9"/>
    <mergeCell ref="I23:J23"/>
    <mergeCell ref="I24:J24"/>
    <mergeCell ref="C26:D26"/>
    <mergeCell ref="F26:H26"/>
    <mergeCell ref="I26:J26"/>
    <mergeCell ref="A19:H19"/>
    <mergeCell ref="I19:J19"/>
    <mergeCell ref="A20:H20"/>
    <mergeCell ref="I20:J20"/>
    <mergeCell ref="C22:D22"/>
    <mergeCell ref="F22:H22"/>
    <mergeCell ref="I22:J22"/>
    <mergeCell ref="C15:D15"/>
    <mergeCell ref="F15:G15"/>
    <mergeCell ref="I15:J15"/>
    <mergeCell ref="I16:J16"/>
    <mergeCell ref="A18:H18"/>
    <mergeCell ref="I18:J18"/>
    <mergeCell ref="C11:D11"/>
    <mergeCell ref="F11:H11"/>
    <mergeCell ref="I11:J11"/>
    <mergeCell ref="I12:J12"/>
    <mergeCell ref="C14:D14"/>
    <mergeCell ref="F14:G14"/>
    <mergeCell ref="I14:J14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5</vt:i4>
      </vt:variant>
      <vt:variant>
        <vt:lpstr>Intervalos nomeados</vt:lpstr>
      </vt:variant>
      <vt:variant>
        <vt:i4>6</vt:i4>
      </vt:variant>
    </vt:vector>
  </HeadingPairs>
  <TitlesOfParts>
    <vt:vector size="11" baseType="lpstr">
      <vt:lpstr>Resumo</vt:lpstr>
      <vt:lpstr>Planilha Orçamentária</vt:lpstr>
      <vt:lpstr>Cronograma</vt:lpstr>
      <vt:lpstr>Memorial de Cálculo</vt:lpstr>
      <vt:lpstr>COMP. 01</vt:lpstr>
      <vt:lpstr>Cronograma!Area_de_impressao</vt:lpstr>
      <vt:lpstr>'Memorial de Cálculo'!Area_de_impressao</vt:lpstr>
      <vt:lpstr>'Planilha Orçamentária'!Area_de_impressao</vt:lpstr>
      <vt:lpstr>Resumo!Area_de_impressao</vt:lpstr>
      <vt:lpstr>'Memorial de Cálculo'!Titulos_de_impressao</vt:lpstr>
      <vt:lpstr>'Planilha Orçamentária'!Titulos_de_impressao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fhrasko</dc:creator>
  <cp:lastModifiedBy>marcelo.magnago</cp:lastModifiedBy>
  <cp:lastPrinted>2016-03-10T17:32:37Z</cp:lastPrinted>
  <dcterms:created xsi:type="dcterms:W3CDTF">2013-05-06T17:13:09Z</dcterms:created>
  <dcterms:modified xsi:type="dcterms:W3CDTF">2016-03-23T19:30:57Z</dcterms:modified>
</cp:coreProperties>
</file>