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4226"/>
  <bookViews>
    <workbookView xWindow="0" yWindow="0" windowWidth="20730" windowHeight="9105" tabRatio="603"/>
  </bookViews>
  <sheets>
    <sheet name="Planilha Orçamentária" sheetId="10" r:id="rId1"/>
    <sheet name="Cronograma Físico-Financeiro" sheetId="16" r:id="rId2"/>
    <sheet name="Memorial de Calculo" sheetId="13" r:id="rId3"/>
    <sheet name="Comp. 01 " sheetId="17" r:id="rId4"/>
    <sheet name="Comp. 02 (2)" sheetId="19" r:id="rId5"/>
    <sheet name="Memória de cálculo - Comp. 02" sheetId="20" r:id="rId6"/>
    <sheet name="DETALHE DO BDI" sheetId="18" r:id="rId7"/>
  </sheets>
  <externalReferences>
    <externalReference r:id="rId8"/>
  </externalReferences>
  <definedNames>
    <definedName name="_xlnm.Print_Area" localSheetId="3">'Comp. 01 '!$A$1:$G$31</definedName>
    <definedName name="_xlnm.Print_Area" localSheetId="4">'Comp. 02 (2)'!$A$1:$G$17</definedName>
    <definedName name="_xlnm.Print_Area" localSheetId="1">'Cronograma Físico-Financeiro'!$A$1:$G$36</definedName>
    <definedName name="_xlnm.Print_Area" localSheetId="2">'Memorial de Calculo'!$A$1:$J$215</definedName>
    <definedName name="_xlnm.Print_Area" localSheetId="0">'Planilha Orçamentária'!$A$1:$G$62</definedName>
    <definedName name="Print_Area" localSheetId="4">'Comp. 02 (2)'!$A$1:$G$17</definedName>
    <definedName name="Print_Area" localSheetId="1">'Cronograma Físico-Financeiro'!$A$1:$G$36</definedName>
    <definedName name="Print_Area" localSheetId="2">'Memorial de Calculo'!$A$1:$J$215</definedName>
    <definedName name="Print_Area" localSheetId="0">'Planilha Orçamentária'!$A$2:$G$62</definedName>
    <definedName name="Print_Titles" localSheetId="2">'Memorial de Calculo'!$1:$2</definedName>
  </definedNames>
  <calcPr calcId="144525" fullPrecision="0"/>
</workbook>
</file>

<file path=xl/calcChain.xml><?xml version="1.0" encoding="utf-8"?>
<calcChain xmlns="http://schemas.openxmlformats.org/spreadsheetml/2006/main">
  <c r="E26" i="17" l="1"/>
  <c r="E25" i="17"/>
  <c r="E23" i="17"/>
  <c r="E22" i="17"/>
  <c r="E24" i="17"/>
  <c r="H114" i="13" l="1"/>
  <c r="E33" i="10" s="1"/>
  <c r="G33" i="10" s="1"/>
  <c r="H109" i="13"/>
  <c r="E32" i="10" s="1"/>
  <c r="G32" i="10" s="1"/>
  <c r="F109" i="13"/>
  <c r="I136" i="13" l="1"/>
  <c r="E38" i="10"/>
  <c r="B96" i="13"/>
  <c r="B58" i="13"/>
  <c r="B10" i="13"/>
  <c r="G38" i="10" l="1"/>
  <c r="G9" i="10"/>
  <c r="E12" i="19" l="1"/>
  <c r="E11" i="19"/>
  <c r="E10" i="19"/>
  <c r="E9" i="19"/>
  <c r="E8" i="19"/>
  <c r="F3" i="20"/>
  <c r="F4" i="20"/>
  <c r="F21" i="20"/>
  <c r="F22" i="20" s="1"/>
  <c r="F17" i="20"/>
  <c r="F16" i="20"/>
  <c r="F15" i="20"/>
  <c r="F10" i="20"/>
  <c r="F9" i="20"/>
  <c r="F11" i="20" s="1"/>
  <c r="F5" i="20" l="1"/>
  <c r="G9" i="19" l="1"/>
  <c r="G12" i="19" l="1"/>
  <c r="G10" i="19"/>
  <c r="G13" i="19"/>
  <c r="G11" i="19"/>
  <c r="G8" i="19"/>
  <c r="G14" i="19" l="1"/>
  <c r="G15" i="19" s="1"/>
  <c r="C30" i="18" l="1"/>
  <c r="C26" i="18" s="1"/>
  <c r="D34" i="18" s="1"/>
  <c r="G13" i="17" l="1"/>
  <c r="G14" i="17" s="1"/>
  <c r="G8" i="17"/>
  <c r="G9" i="17" s="1"/>
  <c r="G46" i="10"/>
  <c r="G47" i="10"/>
  <c r="G45" i="10"/>
  <c r="E18" i="17" l="1"/>
  <c r="G44" i="10"/>
  <c r="C22" i="16" s="1"/>
  <c r="B28" i="16"/>
  <c r="B26" i="16"/>
  <c r="B24" i="16"/>
  <c r="B22" i="16"/>
  <c r="B20" i="16"/>
  <c r="B18" i="16"/>
  <c r="B16" i="16"/>
  <c r="B14" i="16"/>
  <c r="B12" i="16"/>
  <c r="B10" i="16"/>
  <c r="B8" i="16"/>
  <c r="B6" i="16"/>
  <c r="G57" i="10" l="1"/>
  <c r="G56" i="10" s="1"/>
  <c r="C28" i="16" s="1"/>
  <c r="H45" i="13" l="1"/>
  <c r="E17" i="10" s="1"/>
  <c r="G17" i="10" s="1"/>
  <c r="H82" i="13"/>
  <c r="E26" i="10" s="1"/>
  <c r="B133" i="13"/>
  <c r="H119" i="13"/>
  <c r="E34" i="10" s="1"/>
  <c r="H71" i="13"/>
  <c r="E23" i="10" s="1"/>
  <c r="B73" i="13"/>
  <c r="G26" i="10" l="1"/>
  <c r="G23" i="10" l="1"/>
  <c r="G34" i="10"/>
  <c r="B209" i="13" l="1"/>
  <c r="G206" i="13"/>
  <c r="H206" i="13" s="1"/>
  <c r="E55" i="10" s="1"/>
  <c r="G55" i="10" s="1"/>
  <c r="B203" i="13"/>
  <c r="G201" i="13"/>
  <c r="H201" i="13" s="1"/>
  <c r="E54" i="10" s="1"/>
  <c r="G54" i="10" s="1"/>
  <c r="B198" i="13"/>
  <c r="G196" i="13"/>
  <c r="H196" i="13" s="1"/>
  <c r="E53" i="10" s="1"/>
  <c r="G53" i="10" s="1"/>
  <c r="B193" i="13"/>
  <c r="B192" i="13"/>
  <c r="G190" i="13"/>
  <c r="H190" i="13" s="1"/>
  <c r="E51" i="10" s="1"/>
  <c r="G51" i="10" s="1"/>
  <c r="B187" i="13"/>
  <c r="G185" i="13"/>
  <c r="H185" i="13" s="1"/>
  <c r="E50" i="10" s="1"/>
  <c r="G50" i="10" s="1"/>
  <c r="B182" i="13"/>
  <c r="G180" i="13"/>
  <c r="H180" i="13" s="1"/>
  <c r="E49" i="10" s="1"/>
  <c r="G49" i="10" s="1"/>
  <c r="B177" i="13"/>
  <c r="B176" i="13"/>
  <c r="G174" i="13"/>
  <c r="H174" i="13" s="1"/>
  <c r="B171" i="13"/>
  <c r="G169" i="13"/>
  <c r="H169" i="13" s="1"/>
  <c r="B166" i="13"/>
  <c r="H164" i="13"/>
  <c r="I164" i="13" s="1"/>
  <c r="B161" i="13"/>
  <c r="B160" i="13"/>
  <c r="G158" i="13"/>
  <c r="H158" i="13" s="1"/>
  <c r="E43" i="10" s="1"/>
  <c r="G43" i="10" s="1"/>
  <c r="B155" i="13"/>
  <c r="G153" i="13"/>
  <c r="H153" i="13" s="1"/>
  <c r="E42" i="10" s="1"/>
  <c r="G42" i="10" s="1"/>
  <c r="B150" i="13"/>
  <c r="H148" i="13"/>
  <c r="I148" i="13" s="1"/>
  <c r="E41" i="10" s="1"/>
  <c r="G41" i="10" s="1"/>
  <c r="B145" i="13"/>
  <c r="B144" i="13"/>
  <c r="H142" i="13"/>
  <c r="E39" i="10" s="1"/>
  <c r="G39" i="10" s="1"/>
  <c r="B138" i="13"/>
  <c r="H131" i="13"/>
  <c r="E37" i="10" s="1"/>
  <c r="G37" i="10" s="1"/>
  <c r="B127" i="13"/>
  <c r="H125" i="13"/>
  <c r="E36" i="10" s="1"/>
  <c r="G36" i="10" s="1"/>
  <c r="B122" i="13"/>
  <c r="B121" i="13"/>
  <c r="H104" i="13"/>
  <c r="E31" i="10" s="1"/>
  <c r="G31" i="10" s="1"/>
  <c r="B101" i="13"/>
  <c r="I99" i="13"/>
  <c r="E30" i="10" s="1"/>
  <c r="G30" i="10" s="1"/>
  <c r="H94" i="13"/>
  <c r="E29" i="10" s="1"/>
  <c r="G29" i="10" s="1"/>
  <c r="B91" i="13"/>
  <c r="H89" i="13"/>
  <c r="E28" i="10" s="1"/>
  <c r="G28" i="10" s="1"/>
  <c r="B86" i="13"/>
  <c r="B84" i="13"/>
  <c r="H77" i="13"/>
  <c r="B74" i="13"/>
  <c r="H66" i="13"/>
  <c r="E22" i="10" s="1"/>
  <c r="G22" i="10" s="1"/>
  <c r="B63" i="13"/>
  <c r="I61" i="13"/>
  <c r="E21" i="10" s="1"/>
  <c r="G21" i="10" s="1"/>
  <c r="H56" i="13"/>
  <c r="E20" i="10" s="1"/>
  <c r="G20" i="10" s="1"/>
  <c r="B53" i="13"/>
  <c r="H51" i="13"/>
  <c r="E19" i="10" s="1"/>
  <c r="G19" i="10" s="1"/>
  <c r="B48" i="13"/>
  <c r="B47" i="13"/>
  <c r="H40" i="13"/>
  <c r="E16" i="10" s="1"/>
  <c r="G16" i="10" s="1"/>
  <c r="G15" i="10" s="1"/>
  <c r="C10" i="16" s="1"/>
  <c r="B37" i="13"/>
  <c r="B36" i="13"/>
  <c r="H35" i="13"/>
  <c r="E14" i="10" s="1"/>
  <c r="G14" i="10" s="1"/>
  <c r="B32" i="13"/>
  <c r="I30" i="13"/>
  <c r="E13" i="10" s="1"/>
  <c r="G13" i="10" s="1"/>
  <c r="H25" i="13"/>
  <c r="E12" i="10" s="1"/>
  <c r="G12" i="10" s="1"/>
  <c r="B21" i="13"/>
  <c r="H19" i="13"/>
  <c r="E11" i="10" s="1"/>
  <c r="G11" i="10" s="1"/>
  <c r="B16" i="13"/>
  <c r="B15" i="13"/>
  <c r="H8" i="13"/>
  <c r="E8" i="10" s="1"/>
  <c r="G8" i="10" s="1"/>
  <c r="B5" i="13"/>
  <c r="B4" i="13"/>
  <c r="E25" i="10" l="1"/>
  <c r="G25" i="10" s="1"/>
  <c r="G24" i="10" s="1"/>
  <c r="C14" i="16" s="1"/>
  <c r="G27" i="10"/>
  <c r="C16" i="16" s="1"/>
  <c r="G48" i="10"/>
  <c r="C24" i="16" s="1"/>
  <c r="G40" i="10"/>
  <c r="C20" i="16" s="1"/>
  <c r="G52" i="10"/>
  <c r="C26" i="16" s="1"/>
  <c r="G18" i="10"/>
  <c r="C12" i="16" s="1"/>
  <c r="F13" i="16" l="1"/>
  <c r="G35" i="10"/>
  <c r="C18" i="16" s="1"/>
  <c r="E25" i="16" l="1"/>
  <c r="G13" i="16"/>
  <c r="E23" i="16"/>
  <c r="G23" i="16"/>
  <c r="F23" i="16"/>
  <c r="E13" i="16"/>
  <c r="G21" i="16"/>
  <c r="F21" i="16"/>
  <c r="E21" i="16"/>
  <c r="G7" i="10"/>
  <c r="C6" i="16" l="1"/>
  <c r="G25" i="16"/>
  <c r="F25" i="16"/>
  <c r="G17" i="16"/>
  <c r="F27" i="16"/>
  <c r="G27" i="16"/>
  <c r="E27" i="16"/>
  <c r="F19" i="16"/>
  <c r="G19" i="16"/>
  <c r="E19" i="16"/>
  <c r="G10" i="10"/>
  <c r="C8" i="16" s="1"/>
  <c r="F59" i="10" l="1"/>
  <c r="F29" i="16"/>
  <c r="E29" i="16"/>
  <c r="G29" i="16"/>
  <c r="E17" i="16"/>
  <c r="F17" i="16"/>
  <c r="E7" i="16"/>
  <c r="F7" i="16"/>
  <c r="G7" i="16"/>
  <c r="G9" i="16"/>
  <c r="F9" i="16"/>
  <c r="E9" i="16"/>
  <c r="F15" i="16"/>
  <c r="G15" i="16"/>
  <c r="E15" i="16"/>
  <c r="E11" i="16" l="1"/>
  <c r="E32" i="16" s="1"/>
  <c r="G11" i="16"/>
  <c r="G32" i="16" s="1"/>
  <c r="F11" i="16"/>
  <c r="F32" i="16" s="1"/>
  <c r="C30" i="16"/>
  <c r="G30" i="16" l="1"/>
  <c r="F30" i="16"/>
  <c r="E30" i="16"/>
  <c r="E33" i="16" l="1"/>
  <c r="F33" i="16" s="1"/>
  <c r="G33" i="16" s="1"/>
  <c r="E31" i="16"/>
  <c r="F31" i="16" s="1"/>
  <c r="G31" i="16" s="1"/>
</calcChain>
</file>

<file path=xl/comments1.xml><?xml version="1.0" encoding="utf-8"?>
<comments xmlns="http://schemas.openxmlformats.org/spreadsheetml/2006/main">
  <authors>
    <author>caixa</author>
    <author>Cremilson Inácio de Souza</author>
    <author>c094707</author>
  </authors>
  <commentList>
    <comment ref="B3" authorId="0">
      <text>
        <r>
          <rPr>
            <sz val="9"/>
            <color indexed="81"/>
            <rFont val="Segoe UI"/>
            <family val="2"/>
          </rPr>
          <t>Nome do Orgão  ou Empresa Executante</t>
        </r>
      </text>
    </comment>
    <comment ref="B9" authorId="1">
      <text>
        <r>
          <rPr>
            <b/>
            <sz val="9"/>
            <color indexed="81"/>
            <rFont val="Tahoma"/>
            <family val="2"/>
          </rPr>
          <t>Escolha</t>
        </r>
        <r>
          <rPr>
            <sz val="9"/>
            <color indexed="81"/>
            <rFont val="Tahoma"/>
            <family val="2"/>
          </rPr>
          <t xml:space="preserve">
</t>
        </r>
      </text>
    </comment>
    <comment ref="B13" authorId="1">
      <text>
        <r>
          <rPr>
            <b/>
            <sz val="9"/>
            <color indexed="81"/>
            <rFont val="Tahoma"/>
            <family val="2"/>
          </rPr>
          <t>Escolha</t>
        </r>
        <r>
          <rPr>
            <sz val="9"/>
            <color indexed="81"/>
            <rFont val="Tahoma"/>
            <family val="2"/>
          </rPr>
          <t xml:space="preserve">
</t>
        </r>
      </text>
    </comment>
    <comment ref="C17" authorId="2">
      <text>
        <r>
          <rPr>
            <sz val="10"/>
            <color indexed="81"/>
            <rFont val="Tahoma"/>
            <family val="2"/>
          </rPr>
          <t>ADMINISTRAÇÃO CENTRAL
Diretoria e secretarias
Suprimentos  e Compras
Financeiro, incluindo Tesouraria e Contabilidade
Jurídico
Recursos Humanos
Planejamento e Orçamentos
Comercial
Apoio e Deposito
Despesas de instalação do Escritório Central
Seguros do Escritório Central e Deposito
Taxas para funcionamento
Material de consumo (limpeza, higiene, escritório).
Consumo de energia, água, telefone etc.
Estes custos incidem na obra, pois a operação de uma empresa que tem em sua sede, uma estrutura montada para atender TODAS as obras em andamento é um custo que deverá ser reembolsado pela obra.
A valoração destes custos deveria ser enfocada em função do faturamento anual da empresa, porém nem sempre estes dados estão disponíveis no momento de estabelecer-se o DI.
 Desta forma, usualmente rateia-se os custos acima do escritório central para a obra.  
Varia de empresa para empresa. Quando não é levantado são sugeridos valores entre 2% e 8% sobre o custo direto de produção (CD).</t>
        </r>
      </text>
    </comment>
    <comment ref="C18" authorId="2">
      <text>
        <r>
          <rPr>
            <sz val="10"/>
            <color indexed="81"/>
            <rFont val="Tahoma"/>
            <family val="2"/>
          </rPr>
          <t xml:space="preserve">Compreende os imprevistos que são ocasionados na obra, feriados extraordinários, substituição de materiais por outros de melhor qualidade, etc.
TIPOS DE IMPREVISTOS
FORÇA MAIOR: 
NATURAIS:ENCHENTES, RAIOS, VENDAVAIS
ECONÔMICOS:CRIAÇAO DE NOVOS IMPOSTOS, JORNADAS DE TRABALHO DIFERENTES
SÓCIO-POLÍTICOS: GREVES, GUERRAS, SAQUES
DE PREVISIBILIDADE RELATIVA:
NATURAIS:CHEIAS, CHUVAS
ECONÔMICOS:ATRASO DE PAGAMENTO, AUMENTO DA INFLAÇÃO, ATRASOS DE TERCEIROS
HUMANOS: VARIAÇÕES DE PRODUTIVIDADE, INTERRUPÇÕES DE TRABALHO, ACORDOS JUDICIAIS DE QUESTÕES TRABALHISTAS
ALEATÓRIOS:
DE DIFÍCIL PREVISÃO, TAIS COMO ACIDENTES, SUBSTITUIÇÕES DE MATERIAIS, FURTOS, PERDA DE MATERIAL POR VANDALISMO, ETC.
</t>
        </r>
        <r>
          <rPr>
            <sz val="10"/>
            <color indexed="81"/>
            <rFont val="Tahoma"/>
            <family val="2"/>
          </rPr>
          <t xml:space="preserve">
</t>
        </r>
      </text>
    </comment>
    <comment ref="C20" authorId="2">
      <text>
        <r>
          <rPr>
            <sz val="10"/>
            <color indexed="81"/>
            <rFont val="Tahoma"/>
            <family val="2"/>
          </rPr>
          <t xml:space="preserve">Remuneração de recursos investidos pelo contratado na execução da obra em benefício de contratante.
Se o contratante não dá um adiantamento para o início da obra, o contratado deverá investir um capital sobre o qual terá uma despesa financeira correspondente ao prazo entre o desembolso e o recebimento (consideramos 30 dias).
 É sugerido adotar o valor dos rendimentos do CDB. 
</t>
        </r>
      </text>
    </comment>
    <comment ref="C22" authorId="2">
      <text>
        <r>
          <rPr>
            <sz val="10"/>
            <color indexed="81"/>
            <rFont val="Tahoma"/>
            <family val="2"/>
          </rPr>
          <t>O lucro de uma determinada obra é o resultado financeiro positivo resultante da diferença entre todas as receitas e das despesas da obra.
Este valor, após o recolhimento do Imposto de renda é o lucro da Empresa, ou sua remuneração.</t>
        </r>
        <r>
          <rPr>
            <b/>
            <sz val="10"/>
            <color indexed="81"/>
            <rFont val="Tahoma"/>
            <family val="2"/>
          </rPr>
          <t xml:space="preserve">
</t>
        </r>
      </text>
    </comment>
    <comment ref="C26" authorId="2">
      <text>
        <r>
          <rPr>
            <sz val="10"/>
            <color indexed="81"/>
            <rFont val="Tahoma"/>
            <family val="2"/>
          </rPr>
          <t>Referem-se aos tributos ou impostos cobrados sobre a receita total da obra e compreendem os impostos citados nas colunas abaixo.
Segundo recomendação do TCU (Tribunal de Contas da União) o IRPJ (Imposto de Renda Pessoa Jurídica) e CSLL (Contribuição Social Sobre o Lucro Líquido) não devem ser incluídos nos orçamentos de obras, já que estão relacionados com o desempenho financeiro da empresa e não com a execução do serviço de construção civil que está sendo orçado.</t>
        </r>
      </text>
    </comment>
    <comment ref="C28" authorId="2">
      <text>
        <r>
          <rPr>
            <sz val="10"/>
            <color indexed="81"/>
            <rFont val="Tahoma"/>
            <family val="2"/>
          </rPr>
          <t>COFINS (Contribuição para Financiamento da Seguridade Socia Financia a seguridade social pelo sistema S (SESC, SESI, SENAC, SENAI, SEST, SENAT, SENAR E SEBRAE).</t>
        </r>
      </text>
    </comment>
    <comment ref="C29" authorId="2">
      <text>
        <r>
          <rPr>
            <sz val="10"/>
            <color indexed="81"/>
            <rFont val="Tahoma"/>
            <family val="2"/>
          </rPr>
          <t xml:space="preserve">PIS (Programa de Integração Social) - 0,65% : Financia o pagamento do seguro desemprego e do abono dos trabalhadores que ganham até dois salários mínimos, bem como o financiamento de  programas de desenvolvimento econômico.
</t>
        </r>
      </text>
    </comment>
  </commentList>
</comments>
</file>

<file path=xl/sharedStrings.xml><?xml version="1.0" encoding="utf-8"?>
<sst xmlns="http://schemas.openxmlformats.org/spreadsheetml/2006/main" count="701" uniqueCount="283">
  <si>
    <t>m</t>
  </si>
  <si>
    <t>POSIÇÃO</t>
  </si>
  <si>
    <t>QUANTIDADE</t>
  </si>
  <si>
    <t>Total</t>
  </si>
  <si>
    <t>Item</t>
  </si>
  <si>
    <t>Serviços</t>
  </si>
  <si>
    <t>Dados do Orçamento</t>
  </si>
  <si>
    <t>Unid.</t>
  </si>
  <si>
    <t>Quant.</t>
  </si>
  <si>
    <t>Unit.</t>
  </si>
  <si>
    <t>1.0</t>
  </si>
  <si>
    <t>1.1</t>
  </si>
  <si>
    <t>1.2</t>
  </si>
  <si>
    <t>2.0</t>
  </si>
  <si>
    <t>2.1</t>
  </si>
  <si>
    <t>2.2</t>
  </si>
  <si>
    <t>2.3</t>
  </si>
  <si>
    <t>3.0</t>
  </si>
  <si>
    <t>3.1</t>
  </si>
  <si>
    <t>3.2</t>
  </si>
  <si>
    <t>4.0</t>
  </si>
  <si>
    <t>4.1</t>
  </si>
  <si>
    <r>
      <t>Responsável Técnico PMI -</t>
    </r>
    <r>
      <rPr>
        <b/>
        <sz val="7"/>
        <color theme="1"/>
        <rFont val="Century Gothic"/>
        <family val="2"/>
      </rPr>
      <t xml:space="preserve"> Matheus Sofiste Teixeira</t>
    </r>
    <r>
      <rPr>
        <sz val="7"/>
        <color theme="1"/>
        <rFont val="Century Gothic"/>
        <family val="2"/>
      </rPr>
      <t xml:space="preserve">                                                 Engenheiro Civil - CREA ES-034017/D</t>
    </r>
  </si>
  <si>
    <t xml:space="preserve"> CANTEIRO DE OBRAS</t>
  </si>
  <si>
    <t>5.1</t>
  </si>
  <si>
    <t>4.2</t>
  </si>
  <si>
    <t>4.3</t>
  </si>
  <si>
    <t>4.4</t>
  </si>
  <si>
    <t>5.0</t>
  </si>
  <si>
    <t>5.2</t>
  </si>
  <si>
    <t>6.0</t>
  </si>
  <si>
    <t>6.1</t>
  </si>
  <si>
    <t>6.2</t>
  </si>
  <si>
    <t>6.3</t>
  </si>
  <si>
    <t>6.4</t>
  </si>
  <si>
    <t>6.5</t>
  </si>
  <si>
    <t>7.0</t>
  </si>
  <si>
    <t>7.1</t>
  </si>
  <si>
    <t>7.2</t>
  </si>
  <si>
    <t>7.3</t>
  </si>
  <si>
    <t>PLACA DE OBRA EM CHAPA DE ACO GALVANIZADO - 3,20m x 2,00m, PLACA PADRÃO CAIXA DIMENSÃO 8Yx5Y</t>
  </si>
  <si>
    <t>m2</t>
  </si>
  <si>
    <t>PINTURA DE LIGACAO COM EMULSAO RR-1C</t>
  </si>
  <si>
    <t>FABRICAÇÃO E APLICAÇÃO DE CONCRETO BETUMINOSO USINADO A QUENTE(CBUQ),CAP 50/70, EXCLUSIVE TRANSPORTE DA MASSA.</t>
  </si>
  <si>
    <t>TON</t>
  </si>
  <si>
    <t>M3xKM</t>
  </si>
  <si>
    <t>CARGA, MANOBRAS E DESCARGA DE MISTURA BETUMINOSA A QUENTE, COM CAMINHAO BASCULANTE 6 M3</t>
  </si>
  <si>
    <t>Corpo BSTC diâmetro 0,40 m C.S. PB inclusive escavação, reaterro e transporte do tubo</t>
  </si>
  <si>
    <t>DRENAGEM DA RUA DOM LUIZ SCORTEGAGNA</t>
  </si>
  <si>
    <t>PAVIMENTAÇÃO DA RUA JOSÉ COLNAGO</t>
  </si>
  <si>
    <t>PAVIMENTAÇÃO DA RUA DOM LUIZ SCORTEGAGNA</t>
  </si>
  <si>
    <t>7.4</t>
  </si>
  <si>
    <t>8.0</t>
  </si>
  <si>
    <t>Forn. e implantação placa sinaliz. semi-refletiva</t>
  </si>
  <si>
    <t>PINTURA ACRÍLICA SOBRE CAPA ASFÁLTICA (FAIXA DE PEDESTRES-DIM. 3,10 X 7.16)</t>
  </si>
  <si>
    <t>SINALIZACAO HORIZONTAL COM TINTA RETRORREFLETIVA A BASE DE RESINA ACRILICA COM MICROESFERAS DE VIDRO</t>
  </si>
  <si>
    <t>9.0</t>
  </si>
  <si>
    <t>PINTURA ACRÍLICA SOBRE CAPA ASFÁLTICA (FAIXA DE PEDESTRES-DIM. 3,10 X 6.20)</t>
  </si>
  <si>
    <t>10.0</t>
  </si>
  <si>
    <t>SINALIZAÇÃO - HORIZONTAL E VERTICAL DA RUA ANTÔNIO FERREIRA DE JESUS</t>
  </si>
  <si>
    <t>PINTURA ACRÍLICA SOBRE CAPA ASFÁLTICA (FAIXA DE PEDESTRES-DIM. 3,10 X 5.50)</t>
  </si>
  <si>
    <t>11.0</t>
  </si>
  <si>
    <t>12.0</t>
  </si>
  <si>
    <t>PINTURA ACRÍLICA SOBRE CAPA ASFÁLTICA (FAIXA DE PEDESTRES-DIM. 3,10 X8.00)</t>
  </si>
  <si>
    <t>ADMINISTRAÇÃO LOCAL</t>
  </si>
  <si>
    <t>DRENAGEM DA RUA ANTÔNIO FERREIRA DE JESUS</t>
  </si>
  <si>
    <t>PAVIMENTAÇÃO DA RUA ANTÔNIO FERREIRA DE JESUS</t>
  </si>
  <si>
    <t>PAVIMENTAÇÃO DA RUA SANTOS VENTURINI</t>
  </si>
  <si>
    <t>SINALIZAÇÃO - HORIZONTAL E VERTICAL DA RUA JOSÉ COLNAGO</t>
  </si>
  <si>
    <t>SINALIZAÇÃO - HORIZONTAL E VERTICAL DA RUA DOM LUIZ SCORTEGAGNA</t>
  </si>
  <si>
    <t>SINALIZAÇÃO - HORIZONTAL E VERTICAL DA RUA SANTOS VENTURINI</t>
  </si>
  <si>
    <t>COMPR.       (m)</t>
  </si>
  <si>
    <t>LARGURA         (m)</t>
  </si>
  <si>
    <t>ALTURA                   (m)</t>
  </si>
  <si>
    <t>Total                             (m2)</t>
  </si>
  <si>
    <t>OBSERVAÇÃO</t>
  </si>
  <si>
    <t>LARGURA VARIÁVEL(m)</t>
  </si>
  <si>
    <t>DENS.   TRANSP.t/m³</t>
  </si>
  <si>
    <t>Total                             (TON)</t>
  </si>
  <si>
    <t xml:space="preserve">Total </t>
  </si>
  <si>
    <t>QUANT.                   (médio km)</t>
  </si>
  <si>
    <t>Total                             (m3xkm)</t>
  </si>
  <si>
    <t>-</t>
  </si>
  <si>
    <t>Total                             (m)</t>
  </si>
  <si>
    <t>ÁREA                    (m²)</t>
  </si>
  <si>
    <t>PLACA PARE        (0,22m2)</t>
  </si>
  <si>
    <t>PEDESTRE        (0,13m2)</t>
  </si>
  <si>
    <t>PLACA VIRE    (0.20m2)</t>
  </si>
  <si>
    <t>QUANT.                   (Q)</t>
  </si>
  <si>
    <t>2.4</t>
  </si>
  <si>
    <t>8.1</t>
  </si>
  <si>
    <t>8.2</t>
  </si>
  <si>
    <t>8.3</t>
  </si>
  <si>
    <t>9.1</t>
  </si>
  <si>
    <t>9.2</t>
  </si>
  <si>
    <t>9.3</t>
  </si>
  <si>
    <t>10.1</t>
  </si>
  <si>
    <t>10.2</t>
  </si>
  <si>
    <t>10.3</t>
  </si>
  <si>
    <t>11.1</t>
  </si>
  <si>
    <t>11.2</t>
  </si>
  <si>
    <t>11.3</t>
  </si>
  <si>
    <t>12.1</t>
  </si>
  <si>
    <t>74209/001 SINAPI</t>
  </si>
  <si>
    <t>72942 SINAPI</t>
  </si>
  <si>
    <t>72965 SINAPI</t>
  </si>
  <si>
    <t>72846 SINAPI</t>
  </si>
  <si>
    <t>4 S 06 200 01 SICRO 2</t>
  </si>
  <si>
    <t>72947 SINAPI</t>
  </si>
  <si>
    <t>m²</t>
  </si>
  <si>
    <t>Remoção e reassentamento de paralelepípedos, inclusive perdas, colchão de areia e transportes de areia e paralelepípedo</t>
  </si>
  <si>
    <t>40892     DER ES</t>
  </si>
  <si>
    <t>Remoção e reassentamento de blocos de concreto, inclusive perdas</t>
  </si>
  <si>
    <t>40890     DER ES</t>
  </si>
  <si>
    <t>40423     DER ES</t>
  </si>
  <si>
    <t>40423    DER ES</t>
  </si>
  <si>
    <t>41526    DER ES</t>
  </si>
  <si>
    <t xml:space="preserve">COMP. 01 </t>
  </si>
  <si>
    <t>Código</t>
  </si>
  <si>
    <t>Órgão</t>
  </si>
  <si>
    <t>Descrição</t>
  </si>
  <si>
    <t>und.</t>
  </si>
  <si>
    <t>Coef.</t>
  </si>
  <si>
    <t>Pr. Unit.</t>
  </si>
  <si>
    <t xml:space="preserve"> Pr. Parcial</t>
  </si>
  <si>
    <t xml:space="preserve">Materiais / Serviços </t>
  </si>
  <si>
    <t>kg</t>
  </si>
  <si>
    <t>m³</t>
  </si>
  <si>
    <t>CJ</t>
  </si>
  <si>
    <t>Larg.</t>
  </si>
  <si>
    <t>Volume</t>
  </si>
  <si>
    <t>Esp.</t>
  </si>
  <si>
    <t>Fundo</t>
  </si>
  <si>
    <t>Lateral</t>
  </si>
  <si>
    <t>CONCRETO</t>
  </si>
  <si>
    <t>FORMA</t>
  </si>
  <si>
    <t>Lateral Externa</t>
  </si>
  <si>
    <t>Lateral Interna</t>
  </si>
  <si>
    <t>AÇO</t>
  </si>
  <si>
    <t>N1 d = 6.3 mm</t>
  </si>
  <si>
    <t>N2 d = 6.3 mm</t>
  </si>
  <si>
    <t>kg/m</t>
  </si>
  <si>
    <t>Comp.</t>
  </si>
  <si>
    <t>Espaçamento</t>
  </si>
  <si>
    <t>ESCAVAÇÃO</t>
  </si>
  <si>
    <t>Trincheira</t>
  </si>
  <si>
    <t>Altura</t>
  </si>
  <si>
    <t>Área</t>
  </si>
  <si>
    <t>Total por metro</t>
  </si>
  <si>
    <t>Valor total com BDI de 30,67%</t>
  </si>
  <si>
    <t>Valor Total</t>
  </si>
  <si>
    <t>Comp. 02</t>
  </si>
  <si>
    <t xml:space="preserve">Trincheira drenante  em concreto armado , incluíndo escavação e grelhas FOFO </t>
  </si>
  <si>
    <t>4.5</t>
  </si>
  <si>
    <t>Total                             (M²)</t>
  </si>
  <si>
    <t>MEMÓRIA DE CÁLCULO</t>
  </si>
  <si>
    <t>ADMINISTRAÇÃO LOCAL  (A administração local será paga proporcionalmente à evolução da Obra)</t>
  </si>
  <si>
    <r>
      <t xml:space="preserve">Serviço: </t>
    </r>
    <r>
      <rPr>
        <sz val="10"/>
        <rFont val="Century Gothic"/>
        <family val="2"/>
      </rPr>
      <t>Pavimentação das ruas José Colnago, Dom Luiz Scortegagna, Antônio Ferreira de Jesus e Santos Venturini</t>
    </r>
  </si>
  <si>
    <r>
      <t xml:space="preserve">Local: </t>
    </r>
    <r>
      <rPr>
        <sz val="10"/>
        <rFont val="Century Gothic"/>
        <family val="2"/>
      </rPr>
      <t>Centro, Itarana - ES</t>
    </r>
  </si>
  <si>
    <t>TRANSPORTE LOCAL DE MASSA ASFALTICA - PAVIMENTACAO URBANA (distância da usina em média 20km) - Corrigido para distância média de 100km</t>
  </si>
  <si>
    <r>
      <rPr>
        <b/>
        <sz val="8"/>
        <color indexed="8"/>
        <rFont val="Century Gothic"/>
        <family val="2"/>
      </rPr>
      <t xml:space="preserve">Serviço: </t>
    </r>
    <r>
      <rPr>
        <sz val="8"/>
        <color indexed="8"/>
        <rFont val="Century Gothic"/>
        <family val="2"/>
      </rPr>
      <t xml:space="preserve">Trincheira drenante  em concreto armado , incluíndo escavação e grelhas FOFO </t>
    </r>
  </si>
  <si>
    <r>
      <rPr>
        <b/>
        <sz val="8"/>
        <color indexed="8"/>
        <rFont val="Century Gothic"/>
        <family val="2"/>
      </rPr>
      <t>Unidade:</t>
    </r>
    <r>
      <rPr>
        <sz val="8"/>
        <color indexed="8"/>
        <rFont val="Century Gothic"/>
        <family val="2"/>
      </rPr>
      <t xml:space="preserve"> m</t>
    </r>
  </si>
  <si>
    <r>
      <t xml:space="preserve">Responsável Técnico PMI - </t>
    </r>
    <r>
      <rPr>
        <b/>
        <sz val="10"/>
        <color rgb="FF000000"/>
        <rFont val="Century Gothic"/>
        <family val="2"/>
      </rPr>
      <t xml:space="preserve">Matheus Sofiste Teixeira    </t>
    </r>
    <r>
      <rPr>
        <sz val="10"/>
        <color rgb="FF000000"/>
        <rFont val="Century Gothic"/>
        <family val="2"/>
      </rPr>
      <t>Engenheiro Civil - CREA ES-034017/D</t>
    </r>
  </si>
  <si>
    <t>CRONOGRAMA FÍSICO-FINANCEIRO</t>
  </si>
  <si>
    <t>ITEM</t>
  </si>
  <si>
    <t>DESCRIÇÃO</t>
  </si>
  <si>
    <t>VALORES (R$)</t>
  </si>
  <si>
    <t>PERÍODO (MESES)</t>
  </si>
  <si>
    <t>01</t>
  </si>
  <si>
    <t xml:space="preserve">Físico (%) </t>
  </si>
  <si>
    <t>Financeiro (R$)</t>
  </si>
  <si>
    <t>02</t>
  </si>
  <si>
    <t>03</t>
  </si>
  <si>
    <t>04</t>
  </si>
  <si>
    <t>05</t>
  </si>
  <si>
    <t>Total Parcial (%)</t>
  </si>
  <si>
    <t>Total Acumulado (%)</t>
  </si>
  <si>
    <t>Total Financeiro (R$)</t>
  </si>
  <si>
    <t>Total Acumulado (R$)</t>
  </si>
  <si>
    <r>
      <t>Responsável Técnico PMI -</t>
    </r>
    <r>
      <rPr>
        <b/>
        <sz val="8"/>
        <color theme="1"/>
        <rFont val="Century Gothic"/>
        <family val="2"/>
      </rPr>
      <t xml:space="preserve"> Matheus Sofiste Teixeira</t>
    </r>
    <r>
      <rPr>
        <sz val="8"/>
        <color theme="1"/>
        <rFont val="Century Gothic"/>
        <family val="2"/>
      </rPr>
      <t xml:space="preserve">                                                 Engenheiro Civil - CREA ES-034017/D</t>
    </r>
  </si>
  <si>
    <t>06</t>
  </si>
  <si>
    <t>07</t>
  </si>
  <si>
    <t>08</t>
  </si>
  <si>
    <t>09</t>
  </si>
  <si>
    <t>10</t>
  </si>
  <si>
    <t>11</t>
  </si>
  <si>
    <t>12</t>
  </si>
  <si>
    <r>
      <t xml:space="preserve">LOCAL: </t>
    </r>
    <r>
      <rPr>
        <sz val="9"/>
        <rFont val="Century Gothic"/>
        <family val="2"/>
      </rPr>
      <t>Centro, Itarana - ES</t>
    </r>
  </si>
  <si>
    <t>Trincheira drenante em concreto armado, incluindo escavação e grelhas FOFO</t>
  </si>
  <si>
    <t>MODELO</t>
  </si>
  <si>
    <t>OBS.</t>
  </si>
  <si>
    <r>
      <rPr>
        <sz val="8"/>
        <rFont val="Century Gothic"/>
        <family val="2"/>
      </rPr>
      <t>Responsável Técnico PMI -</t>
    </r>
    <r>
      <rPr>
        <b/>
        <sz val="8"/>
        <rFont val="Century Gothic"/>
        <family val="2"/>
      </rPr>
      <t xml:space="preserve"> Matheus Sofiste Teixeira                            </t>
    </r>
    <r>
      <rPr>
        <sz val="8"/>
        <rFont val="Century Gothic"/>
        <family val="2"/>
      </rPr>
      <t>Engenheiro Civil - CREA ES-034017/D</t>
    </r>
  </si>
  <si>
    <t>und</t>
  </si>
  <si>
    <t>MÃO DE OBRA</t>
  </si>
  <si>
    <t>Unid</t>
  </si>
  <si>
    <t>Unidade</t>
  </si>
  <si>
    <t>Consumo em hs</t>
  </si>
  <si>
    <t>Subtotal</t>
  </si>
  <si>
    <t>ENGENHEIRO CIVIL DE OBRA PLENO</t>
  </si>
  <si>
    <t>h</t>
  </si>
  <si>
    <t>SubTotal:</t>
  </si>
  <si>
    <t xml:space="preserve">AUXILIAR TECNICO DE ENGENHARIA </t>
  </si>
  <si>
    <t>RESUMO</t>
  </si>
  <si>
    <t>DISCRIMINAÇÃO</t>
  </si>
  <si>
    <t>TAXA(%)</t>
  </si>
  <si>
    <t>VALORES</t>
  </si>
  <si>
    <t>Mão-de-Obra(A)</t>
  </si>
  <si>
    <t>Materiais(B)</t>
  </si>
  <si>
    <t>Equipamentos(C)</t>
  </si>
  <si>
    <t>Produção da Equipe(D)</t>
  </si>
  <si>
    <t>Custo Horário Total(A+C)</t>
  </si>
  <si>
    <t>Custo Unitário da Execução[(A/D)+(C/D)] = E</t>
  </si>
  <si>
    <t>Custo Direto Total(B+E)</t>
  </si>
  <si>
    <t>Bonificações e Despesas Indiretas - BDI</t>
  </si>
  <si>
    <t>CUSTO UNITÁRIO PARA O SERVIÇO DA ADMINISTRAÇÃO (Adotado)</t>
  </si>
  <si>
    <t>PLANILHA ORÇAMENTÁRIA</t>
  </si>
  <si>
    <r>
      <t xml:space="preserve">Serviço: </t>
    </r>
    <r>
      <rPr>
        <sz val="9"/>
        <color theme="1"/>
        <rFont val="Century Gothic"/>
        <family val="2"/>
      </rPr>
      <t>Pavimentação das ruas José Colnago, Dom Luiz Scortegagna, Antônio Ferreira de Jesus e Santos Venturini -</t>
    </r>
    <r>
      <rPr>
        <b/>
        <sz val="9"/>
        <color theme="1"/>
        <rFont val="Century Gothic"/>
        <family val="2"/>
      </rPr>
      <t xml:space="preserve"> Local:</t>
    </r>
    <r>
      <rPr>
        <sz val="9"/>
        <color theme="1"/>
        <rFont val="Century Gothic"/>
        <family val="2"/>
      </rPr>
      <t xml:space="preserve"> Centro, Itarana - ES</t>
    </r>
  </si>
  <si>
    <t xml:space="preserve">DETALHAMENTO DO BDI </t>
  </si>
  <si>
    <t>PROPONENTE:</t>
  </si>
  <si>
    <t>Prefeitura Municipal de Itarana</t>
  </si>
  <si>
    <t>OBRA:</t>
  </si>
  <si>
    <t>Dren. Pavimentação e Sinalização</t>
  </si>
  <si>
    <t>1. Regime de Contribuição Previdenciária</t>
  </si>
  <si>
    <t>Com Desoneração</t>
  </si>
  <si>
    <t>2. Tipo de Intervenção</t>
  </si>
  <si>
    <t>Rodovias e Ferrovias</t>
  </si>
  <si>
    <t>3. Incidências sobre o custo</t>
  </si>
  <si>
    <r>
      <t>Administração Central -</t>
    </r>
    <r>
      <rPr>
        <b/>
        <sz val="10"/>
        <rFont val="Arial"/>
        <family val="2"/>
      </rPr>
      <t xml:space="preserve"> AC</t>
    </r>
  </si>
  <si>
    <t>%</t>
  </si>
  <si>
    <r>
      <t>Riscos -</t>
    </r>
    <r>
      <rPr>
        <b/>
        <sz val="10"/>
        <rFont val="Arial"/>
        <family val="2"/>
      </rPr>
      <t xml:space="preserve"> R</t>
    </r>
  </si>
  <si>
    <r>
      <t>Seguros e Garantias Contratuais -</t>
    </r>
    <r>
      <rPr>
        <b/>
        <sz val="10"/>
        <rFont val="Arial"/>
        <family val="2"/>
      </rPr>
      <t xml:space="preserve"> S+G</t>
    </r>
  </si>
  <si>
    <r>
      <t xml:space="preserve">Despesas e Encargos Financeiros - </t>
    </r>
    <r>
      <rPr>
        <b/>
        <sz val="10"/>
        <rFont val="Arial"/>
        <family val="2"/>
      </rPr>
      <t>DF</t>
    </r>
  </si>
  <si>
    <r>
      <t>Lucro -</t>
    </r>
    <r>
      <rPr>
        <b/>
        <sz val="10"/>
        <rFont val="Arial"/>
        <family val="2"/>
      </rPr>
      <t xml:space="preserve"> L</t>
    </r>
  </si>
  <si>
    <t>4 – Incidências sobre o preço de venda</t>
  </si>
  <si>
    <t>Despesas Tributárias - I</t>
  </si>
  <si>
    <t>ISS</t>
  </si>
  <si>
    <t>COFINS</t>
  </si>
  <si>
    <t>PIS</t>
  </si>
  <si>
    <t>INSS</t>
  </si>
  <si>
    <t>5 – Demonstrativo de cálculo do BDI</t>
  </si>
  <si>
    <r>
      <t xml:space="preserve">BDI=    </t>
    </r>
    <r>
      <rPr>
        <u/>
        <sz val="10"/>
        <rFont val="Arial"/>
        <family val="2"/>
      </rPr>
      <t>(1+(AC+S+R+G))(1+DF)(1+L))</t>
    </r>
    <r>
      <rPr>
        <sz val="10"/>
        <rFont val="Arial"/>
        <family val="2"/>
      </rPr>
      <t xml:space="preserve">  -1 =</t>
    </r>
  </si>
  <si>
    <t>( 1- I )</t>
  </si>
  <si>
    <r>
      <t xml:space="preserve">Serviço </t>
    </r>
    <r>
      <rPr>
        <sz val="9"/>
        <rFont val="Century Gothic"/>
        <family val="2"/>
      </rPr>
      <t>Pavimentação das ruas José Colnago, Dom Luiz Scortegagna, Antônio Ferreira de Jesus e Santos Venturini</t>
    </r>
  </si>
  <si>
    <t>Valor total do orçamento:</t>
  </si>
  <si>
    <t>COD.</t>
  </si>
  <si>
    <t xml:space="preserve"> CONCRETO FCK = 25MPA, TRAÇO 1:2,3:2,7 (CIMENTO/ AREIA MÉDIA/ BRITA 1) - PREPARO MECÂNICO COM BETONEIRA 400 L. AF_07/2016</t>
  </si>
  <si>
    <t>SINAPI</t>
  </si>
  <si>
    <t>LANÇAMENTO COM USO DE BALDES, ADENSAMENTO E ACABAMENTO DE CONCRETO EM ESTRUTURAS. AF_12/2015</t>
  </si>
  <si>
    <t xml:space="preserve"> FORMA TABUA PARA CONCRETO EM FUNDACAO C/ REAPROVEITAMENTO 5X</t>
  </si>
  <si>
    <t xml:space="preserve">ESCAVACAO MECANICA DE VALA EM MATERIAL DE 2A. CATEGORIA ATE 2 M DE PROFUNDIDADE COM UTILIZACAO DE ESCAVADEIRA HIDRAULICA </t>
  </si>
  <si>
    <t>GRELHA EM FERRO FUNDIDO SIMPLES COM REQUADRO, CARGA MÁXIMA 12,5 T, 300 X 1000 MM, E = 15 MM, FORNECIDA E ASSENTADA COM ARGAMASSA 1:4 CIMENTO:AREIA.</t>
  </si>
  <si>
    <t xml:space="preserve"> ARMAÇÃO UTILIZANDO AÇO CA-25 DE 6.3 MM - MONTAGEM. AF_12/2015</t>
  </si>
  <si>
    <t>73799/ 001</t>
  </si>
  <si>
    <t>Engenheiro Civil - CREA ES-034017/D</t>
  </si>
  <si>
    <r>
      <t>Serviço:</t>
    </r>
    <r>
      <rPr>
        <sz val="8"/>
        <color rgb="FF000000"/>
        <rFont val="Century Gothic"/>
        <family val="2"/>
      </rPr>
      <t> 02707 - SINAPI -ENGENHEIRO CIVIL DE OBRA PLENO</t>
    </r>
  </si>
  <si>
    <r>
      <t>Serviço:</t>
    </r>
    <r>
      <rPr>
        <sz val="8"/>
        <color rgb="FF000000"/>
        <rFont val="Century Gothic"/>
        <family val="2"/>
      </rPr>
      <t xml:space="preserve"> 0532 - SINAPI - AUXILIAR TECNICO DE ENGENHARIA </t>
    </r>
  </si>
  <si>
    <t>Total                             (und)</t>
  </si>
  <si>
    <t>ALUGUEL CONTAINER/ESCRIT INCL INST ELET LARG=2,20 COMP=6,20M ALT=2,50M CHAPA ACO C/NERV TRAPEZ FORRO C/ISOL TERMO/ACUSTICO CHASSIS REFORC PISO COMPENS NAVAL EXC TRANSP / CARGA / DESCARGA CHOR CUSTOS HORÁRIOS DE MÁQUINAS E EQUIPAMENTOS</t>
  </si>
  <si>
    <t>73847/001 SINAPI</t>
  </si>
  <si>
    <t>mês</t>
  </si>
  <si>
    <t>TRANSPORTE DE MATERIAL ASFALTICO, COM CAMINHÃO COM CAPACIDADE DE 20000 L EM RODOVIA PAVIMENTADA PARA DISTÂNCIAS MÉDIAS DE TRANSPORTE IGUAL O U INFERIOR A 100 KM.</t>
  </si>
  <si>
    <t>93177 SINAPI</t>
  </si>
  <si>
    <t>TRANSPORTE DE MATERIAL ASFALTICO, COM CAMINHÃO COM CAPACIDADE DE 20000 L EM RODOVIA PAVIMENTADA PARA DISTÂNCIAS MÉDIAS DE TRANSPORTE IGUAL OU INFERIOR A 100 KM.</t>
  </si>
  <si>
    <t>Mês</t>
  </si>
  <si>
    <t>Total                             (mês)</t>
  </si>
  <si>
    <r>
      <rPr>
        <b/>
        <sz val="9"/>
        <rFont val="Century Gothic"/>
        <family val="2"/>
      </rPr>
      <t xml:space="preserve">Data Base: </t>
    </r>
    <r>
      <rPr>
        <sz val="9"/>
        <rFont val="Century Gothic"/>
        <family val="2"/>
      </rPr>
      <t xml:space="preserve">Janeiro/2017 c/ desoneração;       </t>
    </r>
    <r>
      <rPr>
        <sz val="9"/>
        <color theme="1"/>
        <rFont val="Century Gothic"/>
        <family val="2"/>
      </rPr>
      <t xml:space="preserve">           </t>
    </r>
    <r>
      <rPr>
        <b/>
        <sz val="9"/>
        <color theme="1"/>
        <rFont val="Century Gothic"/>
        <family val="2"/>
      </rPr>
      <t xml:space="preserve">Leis Sociais: </t>
    </r>
    <r>
      <rPr>
        <sz val="9"/>
        <color theme="1"/>
        <rFont val="Century Gothic"/>
        <family val="2"/>
      </rPr>
      <t xml:space="preserve">91,50 %;                       </t>
    </r>
    <r>
      <rPr>
        <b/>
        <sz val="9"/>
        <color theme="1"/>
        <rFont val="Century Gothic"/>
        <family val="2"/>
      </rPr>
      <t xml:space="preserve">BDI: </t>
    </r>
    <r>
      <rPr>
        <sz val="9"/>
        <color theme="1"/>
        <rFont val="Century Gothic"/>
        <family val="2"/>
      </rPr>
      <t>30,67 %;</t>
    </r>
  </si>
  <si>
    <r>
      <t xml:space="preserve">Responsável Técnico PMI - </t>
    </r>
    <r>
      <rPr>
        <b/>
        <sz val="8"/>
        <rFont val="Century Gothic"/>
        <family val="2"/>
      </rPr>
      <t xml:space="preserve">Matheus Sofiste Teixeira   </t>
    </r>
  </si>
  <si>
    <t>COMPOSIÇÃO 02</t>
  </si>
  <si>
    <r>
      <t xml:space="preserve">Data Base: </t>
    </r>
    <r>
      <rPr>
        <sz val="8"/>
        <color theme="1"/>
        <rFont val="Century Gothic"/>
        <family val="2"/>
      </rPr>
      <t xml:space="preserve">Janeiro/2017 c/ desoneração;  </t>
    </r>
    <r>
      <rPr>
        <b/>
        <sz val="8"/>
        <color theme="1"/>
        <rFont val="Century Gothic"/>
        <family val="2"/>
      </rPr>
      <t xml:space="preserve">                Leis Sociais: </t>
    </r>
    <r>
      <rPr>
        <sz val="8"/>
        <color theme="1"/>
        <rFont val="Century Gothic"/>
        <family val="2"/>
      </rPr>
      <t xml:space="preserve">91,50 %; </t>
    </r>
    <r>
      <rPr>
        <b/>
        <sz val="8"/>
        <color theme="1"/>
        <rFont val="Century Gothic"/>
        <family val="2"/>
      </rPr>
      <t xml:space="preserve">                      BDI: </t>
    </r>
    <r>
      <rPr>
        <sz val="8"/>
        <color theme="1"/>
        <rFont val="Century Gothic"/>
        <family val="2"/>
      </rPr>
      <t>30,67 %;</t>
    </r>
  </si>
  <si>
    <t xml:space="preserve">COMPOSIÇÃO 01 </t>
  </si>
  <si>
    <r>
      <t xml:space="preserve">Serviço: </t>
    </r>
    <r>
      <rPr>
        <sz val="8"/>
        <color theme="1"/>
        <rFont val="Century Gothic"/>
        <family val="2"/>
      </rPr>
      <t>Administração Local</t>
    </r>
  </si>
  <si>
    <r>
      <rPr>
        <b/>
        <sz val="8"/>
        <color indexed="8"/>
        <rFont val="Century Gothic"/>
        <family val="2"/>
      </rPr>
      <t>Unidade:</t>
    </r>
    <r>
      <rPr>
        <sz val="8"/>
        <color indexed="8"/>
        <rFont val="Century Gothic"/>
        <family val="2"/>
      </rPr>
      <t xml:space="preserve"> und</t>
    </r>
  </si>
  <si>
    <r>
      <rPr>
        <b/>
        <sz val="8"/>
        <color theme="1"/>
        <rFont val="Century Gothic"/>
        <family val="2"/>
      </rPr>
      <t>Data Base:</t>
    </r>
    <r>
      <rPr>
        <sz val="8"/>
        <color theme="1"/>
        <rFont val="Century Gothic"/>
        <family val="2"/>
      </rPr>
      <t xml:space="preserve"> Janeiro/2017 c/ desoneração;                </t>
    </r>
    <r>
      <rPr>
        <b/>
        <sz val="8"/>
        <color theme="1"/>
        <rFont val="Century Gothic"/>
        <family val="2"/>
      </rPr>
      <t xml:space="preserve">                Leis Sociais:</t>
    </r>
    <r>
      <rPr>
        <sz val="8"/>
        <color theme="1"/>
        <rFont val="Century Gothic"/>
        <family val="2"/>
      </rPr>
      <t xml:space="preserve"> 91,50 %;                    </t>
    </r>
    <r>
      <rPr>
        <b/>
        <sz val="8"/>
        <color theme="1"/>
        <rFont val="Century Gothic"/>
        <family val="2"/>
      </rPr>
      <t xml:space="preserve">                    BDI:</t>
    </r>
    <r>
      <rPr>
        <sz val="8"/>
        <color theme="1"/>
        <rFont val="Century Gothic"/>
        <family val="2"/>
      </rPr>
      <t xml:space="preserve"> 30,67 %;</t>
    </r>
  </si>
  <si>
    <t>m3</t>
  </si>
  <si>
    <t>PISO CIMENTADO TRACO 1:3 (CIMENTO E AREIA) ACABAMENTO LISO ESPESSURA 2,5 CM PREPARO MECANICO DA ARGAMASSA</t>
  </si>
  <si>
    <t>LASTRO DE CONCRETO, PREPARO MECANICO (E=6cm)</t>
  </si>
  <si>
    <t>6.6</t>
  </si>
  <si>
    <t>6.7</t>
  </si>
  <si>
    <t>76447/001 SINAPI</t>
  </si>
  <si>
    <t>Total                             (m3)</t>
  </si>
  <si>
    <r>
      <t>Responsável Técnico PMI -</t>
    </r>
    <r>
      <rPr>
        <b/>
        <sz val="7"/>
        <rFont val="Century Gothic"/>
        <family val="2"/>
      </rPr>
      <t xml:space="preserve"> Matheus Sofiste Teixeira</t>
    </r>
    <r>
      <rPr>
        <sz val="7"/>
        <rFont val="Century Gothic"/>
        <family val="2"/>
      </rPr>
      <t xml:space="preserve">                                                 Engenheiro Civil - CREA ES-034017/D</t>
    </r>
  </si>
  <si>
    <t>83534 SINAPI</t>
  </si>
  <si>
    <t>LASTRO DE CONCRETO, PREPARO MECÂNICO, INCLUSOS ADITIVO IMPERMEABILIZANTE, LANÇAMENTO E ADENSAMENTO</t>
  </si>
</sst>
</file>

<file path=xl/styles.xml><?xml version="1.0" encoding="utf-8"?>
<styleSheet xmlns="http://schemas.openxmlformats.org/spreadsheetml/2006/main" xmlns:mc="http://schemas.openxmlformats.org/markup-compatibility/2006" xmlns:x14ac="http://schemas.microsoft.com/office/spreadsheetml/2009/9/ac" mc:Ignorable="x14ac">
  <numFmts count="12">
    <numFmt numFmtId="44" formatCode="_-&quot;R$&quot;\ * #,##0.00_-;\-&quot;R$&quot;\ * #,##0.00_-;_-&quot;R$&quot;\ * &quot;-&quot;??_-;_-@_-"/>
    <numFmt numFmtId="43" formatCode="_-* #,##0.00_-;\-* #,##0.00_-;_-* &quot;-&quot;??_-;_-@_-"/>
    <numFmt numFmtId="164" formatCode="00"/>
    <numFmt numFmtId="165" formatCode="_(* #,##0.00_);_(* \(#,##0.00\);_(* &quot;-&quot;??_);_(@_)"/>
    <numFmt numFmtId="166" formatCode="_(&quot;R$ &quot;* #,##0.00_);_(&quot;R$ &quot;* \(#,##0.00\);_(&quot;R$ &quot;* &quot;-&quot;??_);_(@_)"/>
    <numFmt numFmtId="167" formatCode="000000"/>
    <numFmt numFmtId="168" formatCode="_(* #,##0.000_);_(* \(#,##0.000\);_(* &quot;-&quot;??_);_(@_)"/>
    <numFmt numFmtId="169" formatCode="#,##0.0"/>
    <numFmt numFmtId="170" formatCode="0.000"/>
    <numFmt numFmtId="171" formatCode="[$-416]mmmm\-yy;@"/>
    <numFmt numFmtId="173" formatCode="#,##0.00_ ;\-#,##0.00\ "/>
    <numFmt numFmtId="174" formatCode="0.0%"/>
  </numFmts>
  <fonts count="55" x14ac:knownFonts="1">
    <font>
      <sz val="10"/>
      <color rgb="FF000000"/>
      <name val="Times New Roman"/>
      <charset val="204"/>
    </font>
    <font>
      <sz val="11"/>
      <color theme="1"/>
      <name val="Calibri"/>
      <family val="2"/>
      <scheme val="minor"/>
    </font>
    <font>
      <sz val="11"/>
      <color theme="1"/>
      <name val="Calibri"/>
      <family val="2"/>
      <scheme val="minor"/>
    </font>
    <font>
      <sz val="11"/>
      <color theme="1"/>
      <name val="Calibri"/>
      <family val="2"/>
      <scheme val="minor"/>
    </font>
    <font>
      <sz val="10"/>
      <color rgb="FF000000"/>
      <name val="Times New Roman"/>
      <family val="1"/>
    </font>
    <font>
      <sz val="10"/>
      <name val="Arial"/>
      <family val="2"/>
    </font>
    <font>
      <sz val="11"/>
      <color indexed="8"/>
      <name val="Calibri"/>
      <family val="2"/>
    </font>
    <font>
      <b/>
      <sz val="7"/>
      <color theme="1"/>
      <name val="Century Gothic"/>
      <family val="2"/>
    </font>
    <font>
      <sz val="7"/>
      <color theme="1"/>
      <name val="Century Gothic"/>
      <family val="2"/>
    </font>
    <font>
      <sz val="11"/>
      <color theme="1"/>
      <name val="Century Gothic"/>
      <family val="2"/>
    </font>
    <font>
      <sz val="6.5"/>
      <name val="Century Gothic"/>
      <family val="2"/>
    </font>
    <font>
      <b/>
      <sz val="8"/>
      <color theme="1"/>
      <name val="Century Gothic"/>
      <family val="2"/>
    </font>
    <font>
      <sz val="8"/>
      <name val="Arial"/>
      <family val="2"/>
    </font>
    <font>
      <sz val="10"/>
      <name val="Arial"/>
      <family val="2"/>
    </font>
    <font>
      <sz val="10"/>
      <color theme="1"/>
      <name val="Century Gothic"/>
      <family val="2"/>
    </font>
    <font>
      <b/>
      <sz val="10"/>
      <name val="Century Gothic"/>
      <family val="2"/>
    </font>
    <font>
      <sz val="10"/>
      <name val="Century Gothic"/>
      <family val="2"/>
    </font>
    <font>
      <sz val="10"/>
      <color rgb="FF000000"/>
      <name val="Century Gothic"/>
      <family val="2"/>
    </font>
    <font>
      <b/>
      <sz val="11"/>
      <color theme="1"/>
      <name val="Century Gothic"/>
      <family val="2"/>
    </font>
    <font>
      <b/>
      <sz val="10"/>
      <color rgb="FF000000"/>
      <name val="Century Gothic"/>
      <family val="2"/>
    </font>
    <font>
      <b/>
      <sz val="8"/>
      <name val="Century Gothic"/>
      <family val="2"/>
    </font>
    <font>
      <sz val="8"/>
      <name val="Century Gothic"/>
      <family val="2"/>
    </font>
    <font>
      <b/>
      <sz val="9"/>
      <name val="Century Gothic"/>
      <family val="2"/>
    </font>
    <font>
      <sz val="9"/>
      <name val="Century Gothic"/>
      <family val="2"/>
    </font>
    <font>
      <sz val="8"/>
      <color theme="1"/>
      <name val="Century Gothic"/>
      <family val="2"/>
    </font>
    <font>
      <sz val="8"/>
      <color indexed="8"/>
      <name val="Century Gothic"/>
      <family val="2"/>
    </font>
    <font>
      <b/>
      <sz val="8"/>
      <color indexed="8"/>
      <name val="Century Gothic"/>
      <family val="2"/>
    </font>
    <font>
      <b/>
      <sz val="14"/>
      <color theme="1"/>
      <name val="Century Gothic"/>
      <family val="2"/>
    </font>
    <font>
      <b/>
      <sz val="8"/>
      <color rgb="FF000000"/>
      <name val="Century Gothic"/>
      <family val="2"/>
    </font>
    <font>
      <sz val="8"/>
      <color rgb="FF000000"/>
      <name val="Century Gothic"/>
      <family val="2"/>
    </font>
    <font>
      <sz val="11"/>
      <color rgb="FF000000"/>
      <name val="Calibri"/>
      <family val="2"/>
      <charset val="1"/>
    </font>
    <font>
      <b/>
      <sz val="9"/>
      <color theme="1"/>
      <name val="Century Gothic"/>
      <family val="2"/>
    </font>
    <font>
      <sz val="9"/>
      <color theme="1"/>
      <name val="Century Gothic"/>
      <family val="2"/>
    </font>
    <font>
      <b/>
      <sz val="12"/>
      <color indexed="8"/>
      <name val="Arial"/>
      <family val="2"/>
    </font>
    <font>
      <sz val="12"/>
      <color indexed="8"/>
      <name val="Arial"/>
      <family val="2"/>
    </font>
    <font>
      <b/>
      <sz val="10"/>
      <color indexed="8"/>
      <name val="Arial"/>
      <family val="2"/>
    </font>
    <font>
      <sz val="10"/>
      <color indexed="8"/>
      <name val="Arial"/>
      <family val="2"/>
    </font>
    <font>
      <sz val="8"/>
      <color indexed="8"/>
      <name val="Arial"/>
      <family val="2"/>
    </font>
    <font>
      <b/>
      <sz val="10"/>
      <name val="Arial"/>
      <family val="2"/>
    </font>
    <font>
      <sz val="3"/>
      <name val="Arial"/>
      <family val="2"/>
    </font>
    <font>
      <b/>
      <sz val="3"/>
      <name val="Arial"/>
      <family val="2"/>
    </font>
    <font>
      <i/>
      <sz val="10"/>
      <name val="Arial"/>
      <family val="2"/>
    </font>
    <font>
      <u/>
      <sz val="10"/>
      <name val="Arial"/>
      <family val="2"/>
    </font>
    <font>
      <b/>
      <i/>
      <sz val="14"/>
      <name val="Arial"/>
      <family val="2"/>
    </font>
    <font>
      <b/>
      <sz val="10"/>
      <color indexed="10"/>
      <name val="Arial"/>
      <family val="2"/>
    </font>
    <font>
      <sz val="10"/>
      <color indexed="8"/>
      <name val="Calibri"/>
      <family val="2"/>
    </font>
    <font>
      <sz val="9"/>
      <color indexed="81"/>
      <name val="Segoe UI"/>
      <family val="2"/>
    </font>
    <font>
      <b/>
      <sz val="9"/>
      <color indexed="81"/>
      <name val="Tahoma"/>
      <family val="2"/>
    </font>
    <font>
      <sz val="9"/>
      <color indexed="81"/>
      <name val="Tahoma"/>
      <family val="2"/>
    </font>
    <font>
      <sz val="10"/>
      <color indexed="81"/>
      <name val="Tahoma"/>
      <family val="2"/>
    </font>
    <font>
      <b/>
      <sz val="10"/>
      <color indexed="81"/>
      <name val="Tahoma"/>
      <family val="2"/>
    </font>
    <font>
      <b/>
      <sz val="10"/>
      <color theme="1"/>
      <name val="Century Gothic"/>
      <family val="2"/>
    </font>
    <font>
      <sz val="7"/>
      <name val="Century Gothic"/>
      <family val="2"/>
    </font>
    <font>
      <b/>
      <sz val="7"/>
      <name val="Century Gothic"/>
      <family val="2"/>
    </font>
    <font>
      <sz val="10"/>
      <color rgb="FF000000"/>
      <name val="Times New Roman"/>
      <charset val="204"/>
    </font>
  </fonts>
  <fills count="1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0.14999847407452621"/>
        <bgColor rgb="FF000000"/>
      </patternFill>
    </fill>
    <fill>
      <patternFill patternType="solid">
        <fgColor indexed="9"/>
        <bgColor indexed="64"/>
      </patternFill>
    </fill>
    <fill>
      <patternFill patternType="solid">
        <fgColor theme="0" tint="-0.249977111117893"/>
        <bgColor indexed="64"/>
      </patternFill>
    </fill>
    <fill>
      <patternFill patternType="solid">
        <fgColor theme="3" tint="0.59999389629810485"/>
        <bgColor indexed="64"/>
      </patternFill>
    </fill>
    <fill>
      <patternFill patternType="solid">
        <fgColor indexed="13"/>
        <bgColor indexed="64"/>
      </patternFill>
    </fill>
    <fill>
      <patternFill patternType="solid">
        <fgColor theme="0" tint="-0.249977111117893"/>
        <bgColor rgb="FF000000"/>
      </patternFill>
    </fill>
    <fill>
      <patternFill patternType="solid">
        <fgColor rgb="FFF2F2F2"/>
        <bgColor rgb="FF000000"/>
      </patternFill>
    </fill>
    <fill>
      <patternFill patternType="solid">
        <fgColor rgb="FFCFCFCF"/>
        <bgColor indexed="64"/>
      </patternFill>
    </fill>
    <fill>
      <patternFill patternType="solid">
        <fgColor indexed="26"/>
        <bgColor indexed="64"/>
      </patternFill>
    </fill>
    <fill>
      <patternFill patternType="solid">
        <fgColor indexed="55"/>
        <bgColor indexed="64"/>
      </patternFill>
    </fill>
    <fill>
      <patternFill patternType="solid">
        <fgColor rgb="FFFFFFFF"/>
        <bgColor rgb="FF000000"/>
      </patternFill>
    </fill>
  </fills>
  <borders count="2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diagonal/>
    </border>
    <border>
      <left/>
      <right/>
      <top style="thin">
        <color rgb="FF000000"/>
      </top>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s>
  <cellStyleXfs count="19">
    <xf numFmtId="0" fontId="0" fillId="0" borderId="0"/>
    <xf numFmtId="43" fontId="4" fillId="0" borderId="0" applyFont="0" applyFill="0" applyBorder="0" applyAlignment="0" applyProtection="0"/>
    <xf numFmtId="0" fontId="3" fillId="0" borderId="0"/>
    <xf numFmtId="166" fontId="6" fillId="0" borderId="0" applyFont="0" applyFill="0" applyBorder="0" applyAlignment="0" applyProtection="0"/>
    <xf numFmtId="165" fontId="5" fillId="0" borderId="0" applyFont="0" applyFill="0" applyBorder="0" applyAlignment="0" applyProtection="0"/>
    <xf numFmtId="43" fontId="5" fillId="0" borderId="0" applyFont="0" applyFill="0" applyBorder="0" applyAlignment="0" applyProtection="0"/>
    <xf numFmtId="9" fontId="5" fillId="0" borderId="0" applyFont="0" applyFill="0" applyBorder="0" applyAlignment="0" applyProtection="0"/>
    <xf numFmtId="0" fontId="6" fillId="0" borderId="0"/>
    <xf numFmtId="0" fontId="5" fillId="0" borderId="0"/>
    <xf numFmtId="0" fontId="13" fillId="0" borderId="0"/>
    <xf numFmtId="165" fontId="13" fillId="0" borderId="0" applyFont="0" applyFill="0" applyBorder="0" applyAlignment="0" applyProtection="0"/>
    <xf numFmtId="0" fontId="2" fillId="0" borderId="0"/>
    <xf numFmtId="0" fontId="2" fillId="0" borderId="0"/>
    <xf numFmtId="43" fontId="2" fillId="0" borderId="0" applyFont="0" applyFill="0" applyBorder="0" applyAlignment="0" applyProtection="0"/>
    <xf numFmtId="44" fontId="2" fillId="0" borderId="0" applyFont="0" applyFill="0" applyBorder="0" applyAlignment="0" applyProtection="0"/>
    <xf numFmtId="0" fontId="4" fillId="0" borderId="0"/>
    <xf numFmtId="0" fontId="30" fillId="0" borderId="0"/>
    <xf numFmtId="0" fontId="1" fillId="0" borderId="0"/>
    <xf numFmtId="9" fontId="54" fillId="0" borderId="0" applyFont="0" applyFill="0" applyBorder="0" applyAlignment="0" applyProtection="0"/>
  </cellStyleXfs>
  <cellXfs count="395">
    <xf numFmtId="0" fontId="0" fillId="0" borderId="0" xfId="0" applyFill="1" applyBorder="1" applyAlignment="1">
      <alignment horizontal="left" vertical="top"/>
    </xf>
    <xf numFmtId="0" fontId="10" fillId="0" borderId="0" xfId="0" applyFont="1" applyFill="1" applyBorder="1" applyAlignment="1">
      <alignment horizontal="left" vertical="top"/>
    </xf>
    <xf numFmtId="0" fontId="8" fillId="2" borderId="0" xfId="0" applyFont="1" applyFill="1" applyAlignment="1">
      <alignment horizontal="center" vertical="center"/>
    </xf>
    <xf numFmtId="0" fontId="8" fillId="2" borderId="0" xfId="0" applyFont="1" applyFill="1" applyAlignment="1">
      <alignment horizontal="left" vertical="center" wrapText="1"/>
    </xf>
    <xf numFmtId="0" fontId="8" fillId="2" borderId="0" xfId="0" applyFont="1" applyFill="1" applyAlignment="1">
      <alignment horizontal="center"/>
    </xf>
    <xf numFmtId="0" fontId="8" fillId="2" borderId="0" xfId="0" applyFont="1" applyFill="1" applyAlignment="1">
      <alignment horizontal="right"/>
    </xf>
    <xf numFmtId="0" fontId="9" fillId="2" borderId="0" xfId="0" applyFont="1" applyFill="1" applyBorder="1" applyAlignment="1">
      <alignment horizontal="center" vertical="center"/>
    </xf>
    <xf numFmtId="0" fontId="9" fillId="0" borderId="0" xfId="0" applyFont="1" applyAlignment="1">
      <alignment horizontal="center" vertical="center"/>
    </xf>
    <xf numFmtId="0" fontId="8" fillId="0" borderId="0" xfId="0" applyFont="1" applyAlignment="1">
      <alignment horizontal="center" vertical="center"/>
    </xf>
    <xf numFmtId="0" fontId="8" fillId="0" borderId="0" xfId="0" applyFont="1" applyAlignment="1">
      <alignment horizontal="left" vertical="center" wrapText="1"/>
    </xf>
    <xf numFmtId="0" fontId="8" fillId="0" borderId="0" xfId="0" applyFont="1" applyAlignment="1">
      <alignment horizontal="center"/>
    </xf>
    <xf numFmtId="0" fontId="8" fillId="0" borderId="0" xfId="0" applyFont="1" applyAlignment="1">
      <alignment horizontal="right"/>
    </xf>
    <xf numFmtId="0" fontId="11" fillId="2" borderId="0" xfId="0" applyFont="1" applyFill="1" applyBorder="1" applyAlignment="1">
      <alignment horizontal="center" vertical="center" wrapText="1"/>
    </xf>
    <xf numFmtId="0" fontId="12" fillId="8" borderId="0" xfId="9" applyFont="1" applyFill="1" applyBorder="1"/>
    <xf numFmtId="0" fontId="12" fillId="8" borderId="0" xfId="9" applyFont="1" applyFill="1"/>
    <xf numFmtId="0" fontId="12" fillId="5" borderId="0" xfId="9" applyFont="1" applyFill="1" applyBorder="1" applyAlignment="1"/>
    <xf numFmtId="0" fontId="12" fillId="5" borderId="0" xfId="9" applyFont="1" applyFill="1" applyBorder="1"/>
    <xf numFmtId="0" fontId="12" fillId="5" borderId="0" xfId="9" applyFont="1" applyFill="1"/>
    <xf numFmtId="0" fontId="12" fillId="0" borderId="0" xfId="9" applyFont="1" applyFill="1" applyBorder="1"/>
    <xf numFmtId="0" fontId="12" fillId="0" borderId="0" xfId="9" applyFont="1" applyFill="1"/>
    <xf numFmtId="0" fontId="12" fillId="7" borderId="0" xfId="9" applyFont="1" applyFill="1"/>
    <xf numFmtId="0" fontId="2" fillId="0" borderId="0" xfId="11"/>
    <xf numFmtId="0" fontId="14" fillId="0" borderId="0" xfId="11" applyFont="1"/>
    <xf numFmtId="4" fontId="16" fillId="2" borderId="0" xfId="11" applyNumberFormat="1" applyFont="1" applyFill="1" applyBorder="1" applyAlignment="1">
      <alignment horizontal="center" vertical="center" wrapText="1"/>
    </xf>
    <xf numFmtId="4" fontId="16" fillId="2" borderId="0" xfId="11" applyNumberFormat="1" applyFont="1" applyFill="1" applyBorder="1" applyAlignment="1">
      <alignment vertical="center" wrapText="1"/>
    </xf>
    <xf numFmtId="0" fontId="15" fillId="5" borderId="12" xfId="9" applyFont="1" applyFill="1" applyBorder="1" applyAlignment="1">
      <alignment horizontal="left" vertical="center"/>
    </xf>
    <xf numFmtId="0" fontId="16" fillId="5" borderId="0" xfId="9" applyFont="1" applyFill="1" applyBorder="1" applyAlignment="1">
      <alignment horizontal="left" vertical="center"/>
    </xf>
    <xf numFmtId="0" fontId="15" fillId="5" borderId="0" xfId="9" applyFont="1" applyFill="1" applyBorder="1" applyAlignment="1">
      <alignment horizontal="left"/>
    </xf>
    <xf numFmtId="0" fontId="16" fillId="5" borderId="0" xfId="9" applyFont="1" applyFill="1" applyBorder="1" applyAlignment="1">
      <alignment horizontal="left"/>
    </xf>
    <xf numFmtId="0" fontId="15" fillId="5" borderId="11" xfId="9" applyFont="1" applyFill="1" applyBorder="1" applyAlignment="1">
      <alignment horizontal="left"/>
    </xf>
    <xf numFmtId="0" fontId="20" fillId="6" borderId="1" xfId="9" applyFont="1" applyFill="1" applyBorder="1" applyAlignment="1">
      <alignment horizontal="center" vertical="center"/>
    </xf>
    <xf numFmtId="169" fontId="21" fillId="0" borderId="1" xfId="9" applyNumberFormat="1" applyFont="1" applyFill="1" applyBorder="1" applyAlignment="1">
      <alignment horizontal="center" vertical="center"/>
    </xf>
    <xf numFmtId="0" fontId="21" fillId="0" borderId="1" xfId="9" applyFont="1" applyFill="1" applyBorder="1" applyAlignment="1"/>
    <xf numFmtId="165" fontId="21" fillId="0" borderId="1" xfId="10" applyFont="1" applyFill="1" applyBorder="1" applyAlignment="1">
      <alignment wrapText="1"/>
    </xf>
    <xf numFmtId="165" fontId="21" fillId="0" borderId="1" xfId="10" applyFont="1" applyFill="1" applyBorder="1" applyAlignment="1">
      <alignment horizontal="right" wrapText="1"/>
    </xf>
    <xf numFmtId="165" fontId="21" fillId="0" borderId="1" xfId="9" applyNumberFormat="1" applyFont="1" applyFill="1" applyBorder="1" applyAlignment="1">
      <alignment horizontal="left" vertical="center"/>
    </xf>
    <xf numFmtId="168" fontId="21" fillId="0" borderId="1" xfId="10" applyNumberFormat="1" applyFont="1" applyFill="1" applyBorder="1" applyAlignment="1">
      <alignment horizontal="center" vertical="center"/>
    </xf>
    <xf numFmtId="2" fontId="20" fillId="0" borderId="1" xfId="9" applyNumberFormat="1" applyFont="1" applyFill="1" applyBorder="1" applyAlignment="1">
      <alignment horizontal="right" vertical="center"/>
    </xf>
    <xf numFmtId="0" fontId="21" fillId="5" borderId="12" xfId="9" applyFont="1" applyFill="1" applyBorder="1" applyAlignment="1"/>
    <xf numFmtId="0" fontId="21" fillId="5" borderId="0" xfId="9" applyFont="1" applyFill="1" applyBorder="1" applyAlignment="1"/>
    <xf numFmtId="0" fontId="21" fillId="5" borderId="0" xfId="9" applyFont="1" applyFill="1" applyBorder="1" applyAlignment="1">
      <alignment horizontal="right"/>
    </xf>
    <xf numFmtId="165" fontId="21" fillId="5" borderId="0" xfId="10" applyFont="1" applyFill="1" applyBorder="1"/>
    <xf numFmtId="0" fontId="21" fillId="5" borderId="0" xfId="9" applyFont="1" applyFill="1" applyBorder="1"/>
    <xf numFmtId="168" fontId="20" fillId="5" borderId="0" xfId="9" applyNumberFormat="1" applyFont="1" applyFill="1" applyBorder="1"/>
    <xf numFmtId="0" fontId="20" fillId="0" borderId="3" xfId="9" applyFont="1" applyFill="1" applyBorder="1" applyAlignment="1">
      <alignment horizontal="center" vertical="center"/>
    </xf>
    <xf numFmtId="0" fontId="20" fillId="0" borderId="4" xfId="9" applyFont="1" applyFill="1" applyBorder="1" applyAlignment="1">
      <alignment horizontal="center" vertical="center"/>
    </xf>
    <xf numFmtId="0" fontId="21" fillId="2" borderId="1" xfId="9" applyFont="1" applyFill="1" applyBorder="1" applyAlignment="1"/>
    <xf numFmtId="0" fontId="21" fillId="0" borderId="5" xfId="9" applyFont="1" applyFill="1" applyBorder="1" applyAlignment="1">
      <alignment horizontal="left" vertical="center"/>
    </xf>
    <xf numFmtId="0" fontId="21" fillId="0" borderId="7" xfId="9" applyFont="1" applyFill="1" applyBorder="1" applyAlignment="1">
      <alignment horizontal="left" vertical="center"/>
    </xf>
    <xf numFmtId="0" fontId="20" fillId="0" borderId="4" xfId="9" applyFont="1" applyFill="1" applyBorder="1" applyAlignment="1">
      <alignment horizontal="center" vertical="center" wrapText="1"/>
    </xf>
    <xf numFmtId="0" fontId="21" fillId="0" borderId="1" xfId="9" applyFont="1" applyFill="1" applyBorder="1" applyAlignment="1">
      <alignment horizontal="left" vertical="center"/>
    </xf>
    <xf numFmtId="168" fontId="20" fillId="0" borderId="1" xfId="9" applyNumberFormat="1" applyFont="1" applyFill="1" applyBorder="1" applyAlignment="1">
      <alignment horizontal="center" vertical="center"/>
    </xf>
    <xf numFmtId="0" fontId="21" fillId="0" borderId="1" xfId="9" applyFont="1" applyFill="1" applyBorder="1" applyAlignment="1">
      <alignment horizontal="right"/>
    </xf>
    <xf numFmtId="165" fontId="21" fillId="0" borderId="1" xfId="9" applyNumberFormat="1" applyFont="1" applyFill="1" applyBorder="1"/>
    <xf numFmtId="0" fontId="20" fillId="2" borderId="4" xfId="9" applyFont="1" applyFill="1" applyBorder="1" applyAlignment="1">
      <alignment horizontal="center" vertical="center"/>
    </xf>
    <xf numFmtId="0" fontId="21" fillId="5" borderId="11" xfId="9" applyFont="1" applyFill="1" applyBorder="1"/>
    <xf numFmtId="168" fontId="20" fillId="2" borderId="1" xfId="9" applyNumberFormat="1" applyFont="1" applyFill="1" applyBorder="1" applyAlignment="1">
      <alignment horizontal="center" vertical="center"/>
    </xf>
    <xf numFmtId="0" fontId="20" fillId="0" borderId="12" xfId="9" applyFont="1" applyFill="1" applyBorder="1" applyAlignment="1">
      <alignment horizontal="center" vertical="center"/>
    </xf>
    <xf numFmtId="0" fontId="20" fillId="0" borderId="0" xfId="9" applyFont="1" applyFill="1" applyBorder="1" applyAlignment="1">
      <alignment horizontal="center" vertical="center"/>
    </xf>
    <xf numFmtId="0" fontId="21" fillId="0" borderId="0" xfId="9" applyFont="1" applyFill="1" applyBorder="1" applyAlignment="1">
      <alignment horizontal="right"/>
    </xf>
    <xf numFmtId="165" fontId="21" fillId="0" borderId="0" xfId="10" applyFont="1" applyFill="1" applyBorder="1" applyAlignment="1">
      <alignment wrapText="1"/>
    </xf>
    <xf numFmtId="165" fontId="21" fillId="0" borderId="0" xfId="10" applyFont="1" applyFill="1" applyBorder="1" applyAlignment="1">
      <alignment horizontal="right" wrapText="1"/>
    </xf>
    <xf numFmtId="165" fontId="21" fillId="0" borderId="0" xfId="9" applyNumberFormat="1" applyFont="1" applyFill="1" applyBorder="1" applyAlignment="1">
      <alignment horizontal="left" vertical="center"/>
    </xf>
    <xf numFmtId="165" fontId="21" fillId="0" borderId="0" xfId="9" applyNumberFormat="1" applyFont="1" applyFill="1" applyBorder="1"/>
    <xf numFmtId="2" fontId="20" fillId="0" borderId="0" xfId="9" applyNumberFormat="1" applyFont="1" applyFill="1" applyBorder="1" applyAlignment="1">
      <alignment horizontal="right" vertical="center"/>
    </xf>
    <xf numFmtId="168" fontId="20" fillId="2" borderId="11" xfId="9" applyNumberFormat="1" applyFont="1" applyFill="1" applyBorder="1" applyAlignment="1">
      <alignment horizontal="center" vertical="center"/>
    </xf>
    <xf numFmtId="165" fontId="21" fillId="0" borderId="1" xfId="10" applyFont="1" applyFill="1" applyBorder="1" applyAlignment="1">
      <alignment horizontal="center" wrapText="1"/>
    </xf>
    <xf numFmtId="165" fontId="21" fillId="0" borderId="1" xfId="9" applyNumberFormat="1" applyFont="1" applyFill="1" applyBorder="1" applyAlignment="1">
      <alignment horizontal="center" vertical="center"/>
    </xf>
    <xf numFmtId="0" fontId="20" fillId="0" borderId="2" xfId="9" applyFont="1" applyFill="1" applyBorder="1" applyAlignment="1">
      <alignment horizontal="center" vertical="center"/>
    </xf>
    <xf numFmtId="0" fontId="21" fillId="0" borderId="3" xfId="9" applyFont="1" applyFill="1" applyBorder="1" applyAlignment="1">
      <alignment horizontal="right"/>
    </xf>
    <xf numFmtId="165" fontId="21" fillId="0" borderId="3" xfId="10" applyFont="1" applyFill="1" applyBorder="1" applyAlignment="1">
      <alignment wrapText="1"/>
    </xf>
    <xf numFmtId="165" fontId="21" fillId="0" borderId="3" xfId="10" applyFont="1" applyFill="1" applyBorder="1" applyAlignment="1">
      <alignment horizontal="right" wrapText="1"/>
    </xf>
    <xf numFmtId="165" fontId="21" fillId="0" borderId="3" xfId="9" applyNumberFormat="1" applyFont="1" applyFill="1" applyBorder="1" applyAlignment="1">
      <alignment horizontal="left" vertical="center"/>
    </xf>
    <xf numFmtId="165" fontId="21" fillId="0" borderId="3" xfId="9" applyNumberFormat="1" applyFont="1" applyFill="1" applyBorder="1"/>
    <xf numFmtId="2" fontId="20" fillId="0" borderId="3" xfId="9" applyNumberFormat="1" applyFont="1" applyFill="1" applyBorder="1" applyAlignment="1">
      <alignment horizontal="right" vertical="center"/>
    </xf>
    <xf numFmtId="2" fontId="20" fillId="0" borderId="4" xfId="9" applyNumberFormat="1" applyFont="1" applyFill="1" applyBorder="1" applyAlignment="1">
      <alignment horizontal="right" vertical="center"/>
    </xf>
    <xf numFmtId="0" fontId="21" fillId="0" borderId="3" xfId="9" applyFont="1" applyFill="1" applyBorder="1" applyAlignment="1">
      <alignment horizontal="left" vertical="center"/>
    </xf>
    <xf numFmtId="165" fontId="21" fillId="0" borderId="3" xfId="10" applyFont="1" applyFill="1" applyBorder="1" applyAlignment="1">
      <alignment horizontal="center" wrapText="1"/>
    </xf>
    <xf numFmtId="165" fontId="21" fillId="0" borderId="3" xfId="9" applyNumberFormat="1" applyFont="1" applyFill="1" applyBorder="1" applyAlignment="1">
      <alignment horizontal="center" vertical="center"/>
    </xf>
    <xf numFmtId="168" fontId="21" fillId="0" borderId="3" xfId="10" applyNumberFormat="1" applyFont="1" applyFill="1" applyBorder="1" applyAlignment="1">
      <alignment horizontal="center" vertical="center"/>
    </xf>
    <xf numFmtId="0" fontId="20" fillId="2" borderId="1" xfId="9" applyFont="1" applyFill="1" applyBorder="1" applyAlignment="1">
      <alignment horizontal="center" vertical="center"/>
    </xf>
    <xf numFmtId="0" fontId="21" fillId="5" borderId="0" xfId="9" applyFont="1" applyFill="1" applyAlignment="1"/>
    <xf numFmtId="0" fontId="21" fillId="5" borderId="0" xfId="9" applyFont="1" applyFill="1" applyAlignment="1">
      <alignment horizontal="right"/>
    </xf>
    <xf numFmtId="165" fontId="21" fillId="5" borderId="0" xfId="10" applyFont="1" applyFill="1"/>
    <xf numFmtId="0" fontId="21" fillId="5" borderId="0" xfId="9" applyFont="1" applyFill="1"/>
    <xf numFmtId="168" fontId="20" fillId="5" borderId="0" xfId="9" applyNumberFormat="1" applyFont="1" applyFill="1"/>
    <xf numFmtId="0" fontId="24" fillId="0" borderId="8" xfId="11" applyFont="1" applyBorder="1"/>
    <xf numFmtId="0" fontId="24" fillId="0" borderId="9" xfId="11" applyFont="1" applyBorder="1"/>
    <xf numFmtId="0" fontId="24" fillId="0" borderId="10" xfId="11" applyFont="1" applyBorder="1"/>
    <xf numFmtId="0" fontId="20" fillId="6" borderId="1" xfId="11" applyFont="1" applyFill="1" applyBorder="1" applyAlignment="1">
      <alignment horizontal="center" vertical="center" wrapText="1"/>
    </xf>
    <xf numFmtId="0" fontId="24" fillId="0" borderId="1" xfId="11" applyFont="1" applyBorder="1"/>
    <xf numFmtId="0" fontId="20" fillId="0" borderId="1" xfId="11" applyFont="1" applyFill="1" applyBorder="1" applyAlignment="1">
      <alignment wrapText="1"/>
    </xf>
    <xf numFmtId="0" fontId="21" fillId="0" borderId="1" xfId="11" applyFont="1" applyFill="1" applyBorder="1" applyAlignment="1">
      <alignment horizontal="center" vertical="center" wrapText="1"/>
    </xf>
    <xf numFmtId="0" fontId="24" fillId="0" borderId="1" xfId="11" applyFont="1" applyBorder="1" applyAlignment="1">
      <alignment horizontal="center" vertical="center"/>
    </xf>
    <xf numFmtId="0" fontId="21" fillId="0" borderId="1" xfId="11" applyFont="1" applyFill="1" applyBorder="1" applyAlignment="1">
      <alignment horizontal="justify" vertical="center" wrapText="1"/>
    </xf>
    <xf numFmtId="170" fontId="21" fillId="0" borderId="1" xfId="11" applyNumberFormat="1" applyFont="1" applyFill="1" applyBorder="1" applyAlignment="1">
      <alignment horizontal="center" vertical="center" wrapText="1"/>
    </xf>
    <xf numFmtId="2" fontId="21" fillId="0" borderId="1" xfId="13" applyNumberFormat="1" applyFont="1" applyFill="1" applyBorder="1" applyAlignment="1">
      <alignment horizontal="center" vertical="center" wrapText="1"/>
    </xf>
    <xf numFmtId="2" fontId="21" fillId="0" borderId="1" xfId="13" applyNumberFormat="1" applyFont="1" applyFill="1" applyBorder="1" applyAlignment="1">
      <alignment horizontal="right" vertical="center" wrapText="1"/>
    </xf>
    <xf numFmtId="0" fontId="21" fillId="0" borderId="1" xfId="11" applyFont="1" applyFill="1" applyBorder="1" applyAlignment="1">
      <alignment vertical="center" wrapText="1"/>
    </xf>
    <xf numFmtId="2" fontId="21" fillId="3" borderId="1" xfId="13" applyNumberFormat="1" applyFont="1" applyFill="1" applyBorder="1" applyAlignment="1">
      <alignment horizontal="right" vertical="center" wrapText="1"/>
    </xf>
    <xf numFmtId="0" fontId="21" fillId="0" borderId="1" xfId="11" applyFont="1" applyFill="1" applyBorder="1" applyAlignment="1">
      <alignment wrapText="1"/>
    </xf>
    <xf numFmtId="0" fontId="24" fillId="0" borderId="0" xfId="11" applyFont="1"/>
    <xf numFmtId="0" fontId="21" fillId="0" borderId="0" xfId="11" applyFont="1" applyFill="1" applyAlignment="1">
      <alignment wrapText="1"/>
    </xf>
    <xf numFmtId="170" fontId="21" fillId="0" borderId="0" xfId="11" applyNumberFormat="1" applyFont="1" applyFill="1" applyAlignment="1">
      <alignment horizontal="right" wrapText="1"/>
    </xf>
    <xf numFmtId="0" fontId="21" fillId="0" borderId="0" xfId="11" applyFont="1" applyFill="1" applyAlignment="1">
      <alignment horizontal="right" wrapText="1"/>
    </xf>
    <xf numFmtId="4" fontId="20" fillId="2" borderId="0" xfId="11" applyNumberFormat="1" applyFont="1" applyFill="1" applyBorder="1" applyAlignment="1">
      <alignment vertical="center" wrapText="1"/>
    </xf>
    <xf numFmtId="2" fontId="20" fillId="6" borderId="1" xfId="14" applyNumberFormat="1" applyFont="1" applyFill="1" applyBorder="1" applyAlignment="1">
      <alignment horizontal="right" vertical="center" wrapText="1"/>
    </xf>
    <xf numFmtId="0" fontId="25" fillId="2" borderId="0" xfId="12" applyFont="1" applyFill="1" applyBorder="1" applyAlignment="1">
      <alignment vertical="top"/>
    </xf>
    <xf numFmtId="1" fontId="25" fillId="2" borderId="12" xfId="12" applyNumberFormat="1" applyFont="1" applyFill="1" applyBorder="1" applyAlignment="1"/>
    <xf numFmtId="0" fontId="25" fillId="2" borderId="11" xfId="12" applyFont="1" applyFill="1" applyBorder="1" applyAlignment="1">
      <alignment vertical="top"/>
    </xf>
    <xf numFmtId="0" fontId="4" fillId="0" borderId="0" xfId="15" applyFill="1" applyBorder="1" applyAlignment="1">
      <alignment horizontal="left" vertical="top"/>
    </xf>
    <xf numFmtId="43" fontId="22" fillId="2" borderId="9" xfId="1" applyFont="1" applyFill="1" applyBorder="1" applyAlignment="1">
      <alignment horizontal="left" vertical="center"/>
    </xf>
    <xf numFmtId="43" fontId="22" fillId="2" borderId="9" xfId="1" applyFont="1" applyFill="1" applyBorder="1" applyAlignment="1">
      <alignment horizontal="right" vertical="center"/>
    </xf>
    <xf numFmtId="3" fontId="28" fillId="9" borderId="1" xfId="1" applyNumberFormat="1" applyFont="1" applyFill="1" applyBorder="1" applyAlignment="1">
      <alignment horizontal="center" vertical="center"/>
    </xf>
    <xf numFmtId="0" fontId="29" fillId="10" borderId="1" xfId="15" applyFont="1" applyFill="1" applyBorder="1" applyAlignment="1">
      <alignment horizontal="center" vertical="center"/>
    </xf>
    <xf numFmtId="10" fontId="20" fillId="10" borderId="1" xfId="15" applyNumberFormat="1" applyFont="1" applyFill="1" applyBorder="1" applyAlignment="1">
      <alignment horizontal="right" vertical="center"/>
    </xf>
    <xf numFmtId="0" fontId="29" fillId="0" borderId="1" xfId="15" applyFont="1" applyFill="1" applyBorder="1" applyAlignment="1">
      <alignment horizontal="center" vertical="center"/>
    </xf>
    <xf numFmtId="173" fontId="20" fillId="0" borderId="1" xfId="1" applyNumberFormat="1" applyFont="1" applyFill="1" applyBorder="1" applyAlignment="1">
      <alignment horizontal="right" vertical="center"/>
    </xf>
    <xf numFmtId="10" fontId="28" fillId="4" borderId="1" xfId="15" applyNumberFormat="1" applyFont="1" applyFill="1" applyBorder="1" applyAlignment="1">
      <alignment horizontal="right" vertical="center"/>
    </xf>
    <xf numFmtId="173" fontId="28" fillId="4" borderId="1" xfId="1" applyNumberFormat="1" applyFont="1" applyFill="1" applyBorder="1" applyAlignment="1">
      <alignment horizontal="right" vertical="center"/>
    </xf>
    <xf numFmtId="0" fontId="24" fillId="2" borderId="0" xfId="15" applyFont="1" applyFill="1" applyBorder="1"/>
    <xf numFmtId="0" fontId="4" fillId="2" borderId="0" xfId="15" applyFill="1" applyBorder="1"/>
    <xf numFmtId="171" fontId="22" fillId="2" borderId="10" xfId="1" applyNumberFormat="1" applyFont="1" applyFill="1" applyBorder="1" applyAlignment="1">
      <alignment horizontal="left" vertical="center"/>
    </xf>
    <xf numFmtId="169" fontId="21" fillId="2" borderId="1" xfId="9" applyNumberFormat="1" applyFont="1" applyFill="1" applyBorder="1" applyAlignment="1">
      <alignment horizontal="center" vertical="center"/>
    </xf>
    <xf numFmtId="0" fontId="30" fillId="0" borderId="0" xfId="16"/>
    <xf numFmtId="0" fontId="30" fillId="2" borderId="0" xfId="16" applyFill="1"/>
    <xf numFmtId="0" fontId="13" fillId="0" borderId="0" xfId="9"/>
    <xf numFmtId="0" fontId="16" fillId="0" borderId="0" xfId="9" applyFont="1"/>
    <xf numFmtId="0" fontId="23" fillId="0" borderId="1" xfId="0" applyFont="1" applyBorder="1" applyAlignment="1">
      <alignment horizontal="center" vertical="center" wrapText="1"/>
    </xf>
    <xf numFmtId="0" fontId="23" fillId="0" borderId="1" xfId="0" applyFont="1" applyBorder="1" applyAlignment="1">
      <alignment horizontal="center" vertical="center"/>
    </xf>
    <xf numFmtId="0" fontId="23" fillId="0" borderId="1" xfId="0" applyNumberFormat="1" applyFont="1" applyBorder="1" applyAlignment="1">
      <alignment horizontal="justify" vertical="center" wrapText="1"/>
    </xf>
    <xf numFmtId="167" fontId="22" fillId="3" borderId="1" xfId="0" applyNumberFormat="1" applyFont="1" applyFill="1" applyBorder="1" applyAlignment="1">
      <alignment horizontal="center" vertical="center"/>
    </xf>
    <xf numFmtId="0" fontId="22" fillId="3" borderId="1" xfId="0" applyFont="1" applyFill="1" applyBorder="1" applyAlignment="1">
      <alignment horizontal="justify" vertical="center" wrapText="1"/>
    </xf>
    <xf numFmtId="167" fontId="23" fillId="2" borderId="1" xfId="0" applyNumberFormat="1" applyFont="1" applyFill="1" applyBorder="1" applyAlignment="1">
      <alignment horizontal="center" vertical="center"/>
    </xf>
    <xf numFmtId="0" fontId="23" fillId="0" borderId="1" xfId="0" applyFont="1" applyBorder="1" applyAlignment="1">
      <alignment horizontal="justify" vertical="center" wrapText="1"/>
    </xf>
    <xf numFmtId="0" fontId="22" fillId="4" borderId="1" xfId="0" applyFont="1" applyFill="1" applyBorder="1" applyAlignment="1">
      <alignment horizontal="justify" vertical="center" wrapText="1"/>
    </xf>
    <xf numFmtId="164" fontId="23" fillId="2" borderId="1" xfId="0" applyNumberFormat="1" applyFont="1" applyFill="1" applyBorder="1" applyAlignment="1">
      <alignment horizontal="center" vertical="center"/>
    </xf>
    <xf numFmtId="0" fontId="23" fillId="0" borderId="1" xfId="0" applyFont="1" applyFill="1" applyBorder="1" applyAlignment="1">
      <alignment horizontal="justify" vertical="center" wrapText="1"/>
    </xf>
    <xf numFmtId="0" fontId="33" fillId="0" borderId="0" xfId="8" applyNumberFormat="1" applyFont="1" applyBorder="1" applyAlignment="1"/>
    <xf numFmtId="0" fontId="34" fillId="0" borderId="0" xfId="8" applyNumberFormat="1" applyFont="1"/>
    <xf numFmtId="0" fontId="34" fillId="0" borderId="0" xfId="8" applyNumberFormat="1" applyFont="1" applyAlignment="1">
      <alignment horizontal="left"/>
    </xf>
    <xf numFmtId="0" fontId="35" fillId="0" borderId="0" xfId="8" applyNumberFormat="1" applyFont="1" applyBorder="1" applyAlignment="1">
      <alignment horizontal="center"/>
    </xf>
    <xf numFmtId="0" fontId="36" fillId="0" borderId="0" xfId="8" applyNumberFormat="1" applyFont="1"/>
    <xf numFmtId="0" fontId="36" fillId="0" borderId="0" xfId="8" applyNumberFormat="1" applyFont="1" applyAlignment="1">
      <alignment horizontal="left"/>
    </xf>
    <xf numFmtId="0" fontId="37" fillId="0" borderId="0" xfId="8" applyNumberFormat="1" applyFont="1" applyBorder="1" applyAlignment="1">
      <alignment horizontal="right" vertical="center"/>
    </xf>
    <xf numFmtId="0" fontId="35" fillId="0" borderId="0" xfId="8" applyNumberFormat="1" applyFont="1"/>
    <xf numFmtId="0" fontId="35" fillId="0" borderId="0" xfId="8" applyNumberFormat="1" applyFont="1" applyAlignment="1">
      <alignment horizontal="center" wrapText="1"/>
    </xf>
    <xf numFmtId="0" fontId="35" fillId="0" borderId="0" xfId="8" applyNumberFormat="1" applyFont="1" applyAlignment="1">
      <alignment wrapText="1"/>
    </xf>
    <xf numFmtId="0" fontId="36" fillId="0" borderId="0" xfId="8" applyNumberFormat="1" applyFont="1" applyFill="1" applyBorder="1" applyAlignment="1">
      <alignment horizontal="right" vertical="center"/>
    </xf>
    <xf numFmtId="10" fontId="35" fillId="0" borderId="0" xfId="8" applyNumberFormat="1" applyFont="1" applyFill="1" applyBorder="1" applyAlignment="1">
      <alignment horizontal="left" vertical="center"/>
    </xf>
    <xf numFmtId="0" fontId="35" fillId="0" borderId="0" xfId="8" applyNumberFormat="1" applyFont="1" applyFill="1" applyAlignment="1">
      <alignment horizontal="center"/>
    </xf>
    <xf numFmtId="0" fontId="35" fillId="0" borderId="0" xfId="8" applyNumberFormat="1" applyFont="1" applyFill="1"/>
    <xf numFmtId="0" fontId="5" fillId="0" borderId="0" xfId="8" applyFont="1" applyProtection="1"/>
    <xf numFmtId="0" fontId="39" fillId="0" borderId="0" xfId="8" applyFont="1" applyProtection="1"/>
    <xf numFmtId="0" fontId="40" fillId="0" borderId="0" xfId="8" applyFont="1" applyAlignment="1" applyProtection="1"/>
    <xf numFmtId="0" fontId="38" fillId="0" borderId="0" xfId="8" applyFont="1" applyAlignment="1" applyProtection="1">
      <alignment horizontal="center"/>
    </xf>
    <xf numFmtId="0" fontId="38" fillId="0" borderId="0" xfId="8" applyFont="1" applyFill="1" applyAlignment="1" applyProtection="1"/>
    <xf numFmtId="0" fontId="5" fillId="12" borderId="0" xfId="8" applyFont="1" applyFill="1" applyAlignment="1" applyProtection="1">
      <protection locked="0"/>
    </xf>
    <xf numFmtId="0" fontId="5" fillId="0" borderId="0" xfId="8" applyFont="1" applyAlignment="1" applyProtection="1"/>
    <xf numFmtId="0" fontId="39" fillId="0" borderId="0" xfId="8" applyFont="1" applyAlignment="1" applyProtection="1"/>
    <xf numFmtId="0" fontId="40" fillId="0" borderId="0" xfId="8" applyFont="1" applyAlignment="1" applyProtection="1">
      <alignment horizontal="center"/>
    </xf>
    <xf numFmtId="0" fontId="40" fillId="0" borderId="0" xfId="8" applyFont="1" applyFill="1" applyAlignment="1" applyProtection="1"/>
    <xf numFmtId="0" fontId="5" fillId="0" borderId="0" xfId="8" applyFont="1" applyAlignment="1" applyProtection="1">
      <alignment horizontal="center"/>
    </xf>
    <xf numFmtId="0" fontId="5" fillId="0" borderId="0" xfId="8" applyFont="1" applyFill="1" applyAlignment="1" applyProtection="1">
      <alignment horizontal="center"/>
    </xf>
    <xf numFmtId="0" fontId="40" fillId="0" borderId="0" xfId="8" applyFont="1" applyFill="1" applyAlignment="1" applyProtection="1">
      <alignment horizontal="center"/>
    </xf>
    <xf numFmtId="0" fontId="5" fillId="0" borderId="0" xfId="8" applyFont="1" applyAlignment="1" applyProtection="1">
      <alignment horizontal="right"/>
    </xf>
    <xf numFmtId="0" fontId="5" fillId="0" borderId="23" xfId="8" applyFont="1" applyBorder="1" applyAlignment="1" applyProtection="1">
      <alignment horizontal="justify" vertical="top" wrapText="1"/>
    </xf>
    <xf numFmtId="2" fontId="5" fillId="12" borderId="24" xfId="8" applyNumberFormat="1" applyFont="1" applyFill="1" applyBorder="1" applyAlignment="1" applyProtection="1">
      <alignment horizontal="center" vertical="top" wrapText="1"/>
      <protection locked="0"/>
    </xf>
    <xf numFmtId="0" fontId="5" fillId="0" borderId="4" xfId="8" applyFont="1" applyFill="1" applyBorder="1" applyAlignment="1" applyProtection="1">
      <alignment horizontal="center" vertical="top" wrapText="1"/>
    </xf>
    <xf numFmtId="0" fontId="36" fillId="0" borderId="0" xfId="8" applyFont="1" applyBorder="1" applyAlignment="1" applyProtection="1">
      <alignment horizontal="center" wrapText="1"/>
    </xf>
    <xf numFmtId="0" fontId="5" fillId="0" borderId="0" xfId="8" applyFont="1" applyBorder="1" applyProtection="1"/>
    <xf numFmtId="0" fontId="41" fillId="0" borderId="3" xfId="8" applyFont="1" applyBorder="1" applyAlignment="1" applyProtection="1">
      <alignment horizontal="justify" vertical="top" wrapText="1"/>
    </xf>
    <xf numFmtId="2" fontId="5" fillId="0" borderId="3" xfId="8" applyNumberFormat="1" applyFont="1" applyFill="1" applyBorder="1" applyAlignment="1" applyProtection="1">
      <alignment horizontal="center" vertical="top" wrapText="1"/>
    </xf>
    <xf numFmtId="0" fontId="5" fillId="0" borderId="3" xfId="8" applyFont="1" applyFill="1" applyBorder="1" applyAlignment="1" applyProtection="1">
      <alignment horizontal="center" vertical="top" wrapText="1"/>
    </xf>
    <xf numFmtId="0" fontId="5" fillId="0" borderId="0" xfId="8" applyFont="1" applyBorder="1" applyAlignment="1" applyProtection="1">
      <alignment horizontal="center"/>
    </xf>
    <xf numFmtId="0" fontId="5" fillId="0" borderId="0" xfId="8" applyFont="1" applyFill="1" applyBorder="1" applyAlignment="1" applyProtection="1">
      <alignment horizontal="center"/>
    </xf>
    <xf numFmtId="0" fontId="40" fillId="0" borderId="0" xfId="8" applyFont="1" applyBorder="1" applyAlignment="1" applyProtection="1">
      <alignment horizontal="center"/>
    </xf>
    <xf numFmtId="0" fontId="40" fillId="0" borderId="0" xfId="8" applyFont="1" applyFill="1" applyBorder="1" applyAlignment="1" applyProtection="1">
      <alignment horizontal="center"/>
    </xf>
    <xf numFmtId="0" fontId="38" fillId="0" borderId="23" xfId="8" applyFont="1" applyBorder="1" applyAlignment="1" applyProtection="1">
      <alignment horizontal="justify"/>
    </xf>
    <xf numFmtId="2" fontId="38" fillId="0" borderId="24" xfId="8" applyNumberFormat="1" applyFont="1" applyBorder="1" applyAlignment="1" applyProtection="1">
      <alignment horizontal="center"/>
    </xf>
    <xf numFmtId="0" fontId="38" fillId="0" borderId="4" xfId="8" applyFont="1" applyFill="1" applyBorder="1" applyAlignment="1" applyProtection="1">
      <alignment horizontal="center" vertical="top" wrapText="1"/>
    </xf>
    <xf numFmtId="0" fontId="41" fillId="0" borderId="23" xfId="8" applyFont="1" applyBorder="1" applyAlignment="1" applyProtection="1">
      <alignment horizontal="left" vertical="top" wrapText="1" indent="2"/>
    </xf>
    <xf numFmtId="2" fontId="5" fillId="0" borderId="24" xfId="8" applyNumberFormat="1" applyFont="1" applyFill="1" applyBorder="1" applyAlignment="1" applyProtection="1">
      <alignment horizontal="center" vertical="top" wrapText="1"/>
    </xf>
    <xf numFmtId="2" fontId="5" fillId="0" borderId="4" xfId="8" applyNumberFormat="1" applyFont="1" applyFill="1" applyBorder="1" applyAlignment="1" applyProtection="1">
      <alignment horizontal="center" vertical="top" wrapText="1"/>
    </xf>
    <xf numFmtId="10" fontId="44" fillId="0" borderId="0" xfId="6" applyNumberFormat="1" applyFont="1" applyBorder="1" applyAlignment="1" applyProtection="1">
      <alignment horizontal="left" vertical="center" wrapText="1"/>
    </xf>
    <xf numFmtId="10" fontId="45" fillId="0" borderId="0" xfId="6" applyNumberFormat="1" applyFont="1" applyProtection="1"/>
    <xf numFmtId="174" fontId="45" fillId="0" borderId="0" xfId="6" applyNumberFormat="1" applyFont="1" applyAlignment="1" applyProtection="1">
      <alignment horizontal="center"/>
    </xf>
    <xf numFmtId="0" fontId="5" fillId="0" borderId="0" xfId="8" applyFont="1" applyFill="1" applyProtection="1"/>
    <xf numFmtId="0" fontId="5" fillId="0" borderId="0" xfId="8"/>
    <xf numFmtId="0" fontId="23" fillId="3" borderId="1" xfId="0" applyFont="1" applyFill="1" applyBorder="1" applyAlignment="1">
      <alignment horizontal="right" vertical="center"/>
    </xf>
    <xf numFmtId="43" fontId="22" fillId="3" borderId="1" xfId="0" applyNumberFormat="1" applyFont="1" applyFill="1" applyBorder="1" applyAlignment="1">
      <alignment horizontal="right" vertical="center"/>
    </xf>
    <xf numFmtId="4" fontId="23" fillId="0" borderId="1" xfId="0" applyNumberFormat="1" applyFont="1" applyBorder="1" applyAlignment="1">
      <alignment horizontal="right" vertical="center" wrapText="1"/>
    </xf>
    <xf numFmtId="4" fontId="23" fillId="2" borderId="1" xfId="0" applyNumberFormat="1" applyFont="1" applyFill="1" applyBorder="1" applyAlignment="1">
      <alignment horizontal="right" vertical="center"/>
    </xf>
    <xf numFmtId="43" fontId="23" fillId="2" borderId="1" xfId="0" applyNumberFormat="1" applyFont="1" applyFill="1" applyBorder="1" applyAlignment="1">
      <alignment horizontal="right" vertical="center"/>
    </xf>
    <xf numFmtId="4" fontId="22" fillId="3" borderId="1" xfId="0" applyNumberFormat="1" applyFont="1" applyFill="1" applyBorder="1" applyAlignment="1">
      <alignment horizontal="right" vertical="center"/>
    </xf>
    <xf numFmtId="4" fontId="23" fillId="0" borderId="1" xfId="0" applyNumberFormat="1" applyFont="1" applyBorder="1" applyAlignment="1">
      <alignment horizontal="right" vertical="center"/>
    </xf>
    <xf numFmtId="0" fontId="23" fillId="0" borderId="1" xfId="0" applyFont="1" applyFill="1" applyBorder="1" applyAlignment="1">
      <alignment horizontal="center" vertical="center" wrapText="1"/>
    </xf>
    <xf numFmtId="4" fontId="23" fillId="0" borderId="1" xfId="0" applyNumberFormat="1" applyFont="1" applyFill="1" applyBorder="1" applyAlignment="1">
      <alignment horizontal="right" vertical="center"/>
    </xf>
    <xf numFmtId="0" fontId="22" fillId="4" borderId="1" xfId="0" applyFont="1" applyFill="1" applyBorder="1" applyAlignment="1">
      <alignment horizontal="center" vertical="center"/>
    </xf>
    <xf numFmtId="4" fontId="23" fillId="4" borderId="1" xfId="0" applyNumberFormat="1" applyFont="1" applyFill="1" applyBorder="1" applyAlignment="1">
      <alignment horizontal="right" vertical="center"/>
    </xf>
    <xf numFmtId="43" fontId="23" fillId="3" borderId="1" xfId="0" applyNumberFormat="1" applyFont="1" applyFill="1" applyBorder="1" applyAlignment="1">
      <alignment horizontal="right" vertical="center"/>
    </xf>
    <xf numFmtId="164" fontId="32" fillId="2" borderId="1" xfId="0" applyNumberFormat="1" applyFont="1" applyFill="1" applyBorder="1" applyAlignment="1">
      <alignment horizontal="center" vertical="center"/>
    </xf>
    <xf numFmtId="0" fontId="23" fillId="0" borderId="1" xfId="0" applyFont="1" applyFill="1" applyBorder="1" applyAlignment="1">
      <alignment horizontal="center" vertical="center"/>
    </xf>
    <xf numFmtId="4" fontId="23" fillId="0" borderId="1" xfId="0" applyNumberFormat="1" applyFont="1" applyFill="1" applyBorder="1" applyAlignment="1">
      <alignment horizontal="right" vertical="center" wrapText="1"/>
    </xf>
    <xf numFmtId="43" fontId="32" fillId="2" borderId="1" xfId="0" applyNumberFormat="1" applyFont="1" applyFill="1" applyBorder="1" applyAlignment="1">
      <alignment horizontal="right" vertical="center"/>
    </xf>
    <xf numFmtId="4" fontId="32" fillId="2" borderId="1" xfId="0" applyNumberFormat="1" applyFont="1" applyFill="1" applyBorder="1" applyAlignment="1">
      <alignment horizontal="right" vertical="center"/>
    </xf>
    <xf numFmtId="0" fontId="21" fillId="3" borderId="1" xfId="0" applyFont="1" applyFill="1" applyBorder="1" applyAlignment="1">
      <alignment horizontal="center" vertical="center"/>
    </xf>
    <xf numFmtId="0" fontId="21" fillId="0" borderId="1" xfId="0" applyFont="1" applyBorder="1" applyAlignment="1">
      <alignment horizontal="center" vertical="center" wrapText="1"/>
    </xf>
    <xf numFmtId="0" fontId="21" fillId="2" borderId="1" xfId="0" applyFont="1" applyFill="1" applyBorder="1" applyAlignment="1">
      <alignment horizontal="center" vertical="center" wrapText="1"/>
    </xf>
    <xf numFmtId="0" fontId="9" fillId="3" borderId="1" xfId="17" applyFont="1" applyFill="1" applyBorder="1" applyAlignment="1">
      <alignment horizontal="center"/>
    </xf>
    <xf numFmtId="0" fontId="9" fillId="0" borderId="1" xfId="17" applyFont="1" applyBorder="1"/>
    <xf numFmtId="2" fontId="9" fillId="0" borderId="1" xfId="17" applyNumberFormat="1" applyFont="1" applyBorder="1"/>
    <xf numFmtId="2" fontId="18" fillId="0" borderId="1" xfId="17" applyNumberFormat="1" applyFont="1" applyBorder="1"/>
    <xf numFmtId="170" fontId="9" fillId="0" borderId="1" xfId="17" applyNumberFormat="1" applyFont="1" applyBorder="1"/>
    <xf numFmtId="4" fontId="15" fillId="2" borderId="0" xfId="17" applyNumberFormat="1" applyFont="1" applyFill="1" applyBorder="1" applyAlignment="1">
      <alignment vertical="center" wrapText="1"/>
    </xf>
    <xf numFmtId="0" fontId="29" fillId="0" borderId="0" xfId="16" applyFont="1"/>
    <xf numFmtId="0" fontId="11" fillId="11" borderId="15" xfId="16" applyFont="1" applyFill="1" applyBorder="1" applyAlignment="1">
      <alignment wrapText="1"/>
    </xf>
    <xf numFmtId="0" fontId="11" fillId="11" borderId="15" xfId="16" applyFont="1" applyFill="1" applyBorder="1" applyAlignment="1">
      <alignment horizontal="center" wrapText="1"/>
    </xf>
    <xf numFmtId="0" fontId="11" fillId="11" borderId="15" xfId="16" applyFont="1" applyFill="1" applyBorder="1" applyAlignment="1">
      <alignment horizontal="right" wrapText="1"/>
    </xf>
    <xf numFmtId="0" fontId="29" fillId="0" borderId="15" xfId="16" applyFont="1" applyBorder="1" applyAlignment="1">
      <alignment horizontal="left" vertical="top" wrapText="1"/>
    </xf>
    <xf numFmtId="0" fontId="29" fillId="0" borderId="15" xfId="16" applyFont="1" applyBorder="1" applyAlignment="1">
      <alignment horizontal="center" vertical="top" wrapText="1"/>
    </xf>
    <xf numFmtId="0" fontId="29" fillId="0" borderId="15" xfId="16" applyFont="1" applyBorder="1" applyAlignment="1">
      <alignment horizontal="right" vertical="top" wrapText="1"/>
    </xf>
    <xf numFmtId="4" fontId="29" fillId="2" borderId="15" xfId="16" applyNumberFormat="1" applyFont="1" applyFill="1" applyBorder="1" applyAlignment="1">
      <alignment horizontal="right" vertical="top" wrapText="1"/>
    </xf>
    <xf numFmtId="4" fontId="11" fillId="0" borderId="15" xfId="16" applyNumberFormat="1" applyFont="1" applyBorder="1" applyAlignment="1">
      <alignment horizontal="right" wrapText="1"/>
    </xf>
    <xf numFmtId="0" fontId="11" fillId="0" borderId="0" xfId="16" applyFont="1" applyBorder="1" applyAlignment="1">
      <alignment horizontal="right" wrapText="1"/>
    </xf>
    <xf numFmtId="4" fontId="11" fillId="0" borderId="0" xfId="16" applyNumberFormat="1" applyFont="1" applyBorder="1" applyAlignment="1">
      <alignment horizontal="right" wrapText="1"/>
    </xf>
    <xf numFmtId="0" fontId="29" fillId="0" borderId="19" xfId="16" applyFont="1" applyBorder="1"/>
    <xf numFmtId="0" fontId="21" fillId="0" borderId="2" xfId="9" applyFont="1" applyFill="1" applyBorder="1" applyAlignment="1">
      <alignment horizontal="left" vertical="center"/>
    </xf>
    <xf numFmtId="0" fontId="21" fillId="0" borderId="4" xfId="9" applyFont="1" applyFill="1" applyBorder="1" applyAlignment="1">
      <alignment horizontal="left" vertical="center"/>
    </xf>
    <xf numFmtId="0" fontId="20" fillId="0" borderId="1" xfId="9" applyFont="1" applyFill="1" applyBorder="1" applyAlignment="1">
      <alignment horizontal="center" vertical="center"/>
    </xf>
    <xf numFmtId="0" fontId="21" fillId="0" borderId="2" xfId="9" applyFont="1" applyFill="1" applyBorder="1" applyAlignment="1">
      <alignment horizontal="center" vertical="center"/>
    </xf>
    <xf numFmtId="0" fontId="21" fillId="0" borderId="4" xfId="9" applyFont="1" applyFill="1" applyBorder="1" applyAlignment="1">
      <alignment horizontal="center" vertical="center"/>
    </xf>
    <xf numFmtId="0" fontId="20" fillId="6" borderId="2" xfId="9" applyFont="1" applyFill="1" applyBorder="1" applyAlignment="1">
      <alignment horizontal="left" vertical="center"/>
    </xf>
    <xf numFmtId="0" fontId="20" fillId="6" borderId="3" xfId="9" applyFont="1" applyFill="1" applyBorder="1" applyAlignment="1">
      <alignment horizontal="left" vertical="center"/>
    </xf>
    <xf numFmtId="0" fontId="20" fillId="6" borderId="4" xfId="9" applyFont="1" applyFill="1" applyBorder="1" applyAlignment="1">
      <alignment horizontal="left" vertical="center"/>
    </xf>
    <xf numFmtId="0" fontId="23" fillId="2" borderId="1" xfId="0" applyFont="1" applyFill="1" applyBorder="1" applyAlignment="1">
      <alignment horizontal="center" vertical="center" wrapText="1"/>
    </xf>
    <xf numFmtId="0" fontId="23" fillId="2" borderId="1" xfId="0" applyFont="1" applyFill="1" applyBorder="1" applyAlignment="1">
      <alignment horizontal="center" vertical="center"/>
    </xf>
    <xf numFmtId="0" fontId="23" fillId="2" borderId="1" xfId="0" applyNumberFormat="1" applyFont="1" applyFill="1" applyBorder="1" applyAlignment="1">
      <alignment horizontal="justify" vertical="center" wrapText="1"/>
    </xf>
    <xf numFmtId="4" fontId="23" fillId="2" borderId="1" xfId="0" applyNumberFormat="1" applyFont="1" applyFill="1" applyBorder="1" applyAlignment="1">
      <alignment horizontal="right" vertical="center" wrapText="1"/>
    </xf>
    <xf numFmtId="0" fontId="23" fillId="2" borderId="1" xfId="0" applyFont="1" applyFill="1" applyBorder="1" applyAlignment="1">
      <alignment horizontal="justify" vertical="center" wrapText="1"/>
    </xf>
    <xf numFmtId="2" fontId="21" fillId="0" borderId="1" xfId="10" applyNumberFormat="1" applyFont="1" applyFill="1" applyBorder="1" applyAlignment="1">
      <alignment horizontal="center" vertical="center"/>
    </xf>
    <xf numFmtId="43" fontId="20" fillId="0" borderId="1" xfId="1" applyFont="1" applyFill="1" applyBorder="1" applyAlignment="1">
      <alignment horizontal="right" vertical="center"/>
    </xf>
    <xf numFmtId="0" fontId="21" fillId="2" borderId="12" xfId="9" applyFont="1" applyFill="1" applyBorder="1" applyAlignment="1"/>
    <xf numFmtId="0" fontId="21" fillId="2" borderId="1" xfId="9" applyNumberFormat="1" applyFont="1" applyFill="1" applyBorder="1" applyAlignment="1">
      <alignment horizontal="center" vertical="center"/>
    </xf>
    <xf numFmtId="0" fontId="11" fillId="0" borderId="0" xfId="16" applyFont="1" applyAlignment="1">
      <alignment horizontal="center" vertical="center" wrapText="1"/>
    </xf>
    <xf numFmtId="0" fontId="11" fillId="0" borderId="0" xfId="16" applyFont="1" applyAlignment="1">
      <alignment horizontal="left" vertical="center" wrapText="1"/>
    </xf>
    <xf numFmtId="0" fontId="31" fillId="0" borderId="1" xfId="0" applyFont="1" applyBorder="1" applyAlignment="1">
      <alignment horizontal="center" vertical="center"/>
    </xf>
    <xf numFmtId="169" fontId="21" fillId="0" borderId="1" xfId="0" applyNumberFormat="1" applyFont="1" applyFill="1" applyBorder="1" applyAlignment="1">
      <alignment horizontal="center" vertical="center"/>
    </xf>
    <xf numFmtId="0" fontId="20" fillId="0" borderId="1" xfId="0" applyFont="1" applyFill="1" applyBorder="1" applyAlignment="1">
      <alignment horizontal="center" vertical="center"/>
    </xf>
    <xf numFmtId="0" fontId="21" fillId="0" borderId="1" xfId="0" applyFont="1" applyFill="1" applyBorder="1" applyAlignment="1"/>
    <xf numFmtId="165" fontId="21" fillId="0" borderId="1" xfId="1" applyNumberFormat="1" applyFont="1" applyFill="1" applyBorder="1" applyAlignment="1">
      <alignment wrapText="1"/>
    </xf>
    <xf numFmtId="165" fontId="21" fillId="0" borderId="1" xfId="1" applyNumberFormat="1" applyFont="1" applyFill="1" applyBorder="1" applyAlignment="1">
      <alignment horizontal="right" wrapText="1"/>
    </xf>
    <xf numFmtId="2" fontId="20" fillId="0" borderId="1" xfId="0" applyNumberFormat="1" applyFont="1" applyFill="1" applyBorder="1" applyAlignment="1">
      <alignment horizontal="right" vertical="center"/>
    </xf>
    <xf numFmtId="168" fontId="21" fillId="0" borderId="1" xfId="1" applyNumberFormat="1" applyFont="1" applyFill="1" applyBorder="1" applyAlignment="1">
      <alignment horizontal="center" vertical="center"/>
    </xf>
    <xf numFmtId="0" fontId="21" fillId="0" borderId="2" xfId="0" applyFont="1" applyFill="1" applyBorder="1" applyAlignment="1">
      <alignment horizontal="left" vertical="center"/>
    </xf>
    <xf numFmtId="0" fontId="21" fillId="0" borderId="4" xfId="0" applyFont="1" applyFill="1" applyBorder="1" applyAlignment="1">
      <alignment horizontal="center" vertical="center"/>
    </xf>
    <xf numFmtId="0" fontId="21" fillId="14" borderId="0" xfId="0" applyFont="1" applyFill="1" applyBorder="1" applyAlignment="1"/>
    <xf numFmtId="0" fontId="21" fillId="14" borderId="0" xfId="0" applyFont="1" applyFill="1" applyBorder="1" applyAlignment="1">
      <alignment horizontal="right"/>
    </xf>
    <xf numFmtId="165" fontId="21" fillId="14" borderId="0" xfId="1" applyNumberFormat="1" applyFont="1" applyFill="1" applyBorder="1"/>
    <xf numFmtId="0" fontId="21" fillId="14" borderId="0" xfId="0" applyFont="1" applyFill="1" applyBorder="1"/>
    <xf numFmtId="168" fontId="20" fillId="14" borderId="0" xfId="0" applyNumberFormat="1" applyFont="1" applyFill="1" applyBorder="1"/>
    <xf numFmtId="165" fontId="21" fillId="0" borderId="1" xfId="0" applyNumberFormat="1" applyFont="1" applyFill="1" applyBorder="1" applyAlignment="1">
      <alignment horizontal="left" vertical="center"/>
    </xf>
    <xf numFmtId="4" fontId="29" fillId="0" borderId="0" xfId="16" applyNumberFormat="1" applyFont="1"/>
    <xf numFmtId="4" fontId="29" fillId="0" borderId="15" xfId="16" applyNumberFormat="1" applyFont="1" applyBorder="1" applyAlignment="1">
      <alignment horizontal="right" vertical="center" wrapText="1"/>
    </xf>
    <xf numFmtId="0" fontId="29" fillId="0" borderId="15" xfId="16" applyFont="1" applyBorder="1" applyAlignment="1">
      <alignment horizontal="right" vertical="center" wrapText="1"/>
    </xf>
    <xf numFmtId="10" fontId="29" fillId="0" borderId="1" xfId="18" applyNumberFormat="1" applyFont="1" applyBorder="1" applyAlignment="1">
      <alignment horizontal="center" vertical="center" wrapText="1"/>
    </xf>
    <xf numFmtId="43" fontId="29" fillId="0" borderId="18" xfId="1" applyFont="1" applyBorder="1" applyAlignment="1">
      <alignment horizontal="right" vertical="center" wrapText="1"/>
    </xf>
    <xf numFmtId="0" fontId="29" fillId="0" borderId="1" xfId="16" applyFont="1" applyBorder="1" applyAlignment="1">
      <alignment horizontal="right" vertical="center" wrapText="1"/>
    </xf>
    <xf numFmtId="4" fontId="11" fillId="0" borderId="18" xfId="16" applyNumberFormat="1" applyFont="1" applyBorder="1" applyAlignment="1">
      <alignment horizontal="right" vertical="center" wrapText="1"/>
    </xf>
    <xf numFmtId="0" fontId="22" fillId="3" borderId="1" xfId="0" applyFont="1" applyFill="1" applyBorder="1" applyAlignment="1">
      <alignment horizontal="center" vertical="center"/>
    </xf>
    <xf numFmtId="0" fontId="22" fillId="3" borderId="1" xfId="0" applyFont="1" applyFill="1" applyBorder="1" applyAlignment="1">
      <alignment horizontal="left" vertical="center" wrapText="1"/>
    </xf>
    <xf numFmtId="0" fontId="23" fillId="3" borderId="1" xfId="0" applyFont="1" applyFill="1" applyBorder="1" applyAlignment="1">
      <alignment horizontal="center" vertical="center"/>
    </xf>
    <xf numFmtId="4" fontId="23" fillId="3" borderId="1" xfId="0" applyNumberFormat="1" applyFont="1" applyFill="1" applyBorder="1" applyAlignment="1">
      <alignment horizontal="center" vertical="center"/>
    </xf>
    <xf numFmtId="0" fontId="22" fillId="3" borderId="1" xfId="0" applyFont="1" applyFill="1" applyBorder="1" applyAlignment="1">
      <alignment horizontal="center" vertical="center" wrapText="1"/>
    </xf>
    <xf numFmtId="0" fontId="18" fillId="0" borderId="1" xfId="0" applyFont="1" applyBorder="1" applyAlignment="1">
      <alignment horizontal="center" vertical="center"/>
    </xf>
    <xf numFmtId="0" fontId="31" fillId="0" borderId="1" xfId="0" applyFont="1" applyBorder="1" applyAlignment="1">
      <alignment horizontal="left" vertical="center" wrapText="1"/>
    </xf>
    <xf numFmtId="0" fontId="31" fillId="3" borderId="1" xfId="0" applyFont="1" applyFill="1" applyBorder="1" applyAlignment="1">
      <alignment horizontal="right" vertical="center" wrapText="1"/>
    </xf>
    <xf numFmtId="0" fontId="8" fillId="2" borderId="6" xfId="0" applyFont="1" applyFill="1" applyBorder="1" applyAlignment="1">
      <alignment horizontal="center" vertical="center" wrapText="1"/>
    </xf>
    <xf numFmtId="0" fontId="31" fillId="0" borderId="1" xfId="0" applyFont="1" applyBorder="1" applyAlignment="1">
      <alignment horizontal="center" vertical="center"/>
    </xf>
    <xf numFmtId="4" fontId="31" fillId="3" borderId="1" xfId="1" applyNumberFormat="1" applyFont="1" applyFill="1" applyBorder="1" applyAlignment="1">
      <alignment horizontal="right" vertical="center"/>
    </xf>
    <xf numFmtId="0" fontId="31" fillId="0" borderId="1" xfId="0" applyFont="1" applyBorder="1" applyAlignment="1">
      <alignment horizontal="center" vertical="center" wrapText="1"/>
    </xf>
    <xf numFmtId="0" fontId="28" fillId="4" borderId="2" xfId="15" applyFont="1" applyFill="1" applyBorder="1" applyAlignment="1">
      <alignment horizontal="center" vertical="center"/>
    </xf>
    <xf numFmtId="0" fontId="28" fillId="4" borderId="4" xfId="15" applyFont="1" applyFill="1" applyBorder="1" applyAlignment="1">
      <alignment horizontal="center" vertical="center"/>
    </xf>
    <xf numFmtId="4" fontId="29" fillId="0" borderId="1" xfId="15" applyNumberFormat="1" applyFont="1" applyFill="1" applyBorder="1" applyAlignment="1">
      <alignment vertical="center" wrapText="1"/>
    </xf>
    <xf numFmtId="0" fontId="29" fillId="0" borderId="1" xfId="15" applyFont="1" applyFill="1" applyBorder="1" applyAlignment="1">
      <alignment vertical="center" wrapText="1"/>
    </xf>
    <xf numFmtId="4" fontId="29" fillId="0" borderId="13" xfId="1" applyNumberFormat="1" applyFont="1" applyFill="1" applyBorder="1" applyAlignment="1">
      <alignment horizontal="right" vertical="center"/>
    </xf>
    <xf numFmtId="4" fontId="29" fillId="0" borderId="14" xfId="1" applyNumberFormat="1" applyFont="1" applyFill="1" applyBorder="1" applyAlignment="1">
      <alignment horizontal="right" vertical="center"/>
    </xf>
    <xf numFmtId="4" fontId="28" fillId="4" borderId="5" xfId="1" applyNumberFormat="1" applyFont="1" applyFill="1" applyBorder="1" applyAlignment="1">
      <alignment horizontal="center" vertical="center"/>
    </xf>
    <xf numFmtId="4" fontId="28" fillId="4" borderId="7" xfId="1" applyNumberFormat="1" applyFont="1" applyFill="1" applyBorder="1" applyAlignment="1">
      <alignment horizontal="center" vertical="center"/>
    </xf>
    <xf numFmtId="4" fontId="28" fillId="4" borderId="12" xfId="1" applyNumberFormat="1" applyFont="1" applyFill="1" applyBorder="1" applyAlignment="1">
      <alignment horizontal="center" vertical="center"/>
    </xf>
    <xf numFmtId="4" fontId="28" fillId="4" borderId="11" xfId="1" applyNumberFormat="1" applyFont="1" applyFill="1" applyBorder="1" applyAlignment="1">
      <alignment horizontal="center" vertical="center"/>
    </xf>
    <xf numFmtId="4" fontId="28" fillId="4" borderId="8" xfId="1" applyNumberFormat="1" applyFont="1" applyFill="1" applyBorder="1" applyAlignment="1">
      <alignment horizontal="center" vertical="center"/>
    </xf>
    <xf numFmtId="4" fontId="28" fillId="4" borderId="10" xfId="1" applyNumberFormat="1" applyFont="1" applyFill="1" applyBorder="1" applyAlignment="1">
      <alignment horizontal="center" vertical="center"/>
    </xf>
    <xf numFmtId="49" fontId="29" fillId="0" borderId="1" xfId="15" applyNumberFormat="1" applyFont="1" applyFill="1" applyBorder="1" applyAlignment="1">
      <alignment horizontal="center" vertical="center"/>
    </xf>
    <xf numFmtId="0" fontId="24" fillId="2" borderId="6" xfId="15" applyFont="1" applyFill="1" applyBorder="1" applyAlignment="1">
      <alignment horizontal="center" wrapText="1"/>
    </xf>
    <xf numFmtId="0" fontId="27" fillId="2" borderId="5" xfId="15" applyFont="1" applyFill="1" applyBorder="1" applyAlignment="1">
      <alignment horizontal="center" vertical="center"/>
    </xf>
    <xf numFmtId="0" fontId="27" fillId="2" borderId="6" xfId="15" applyFont="1" applyFill="1" applyBorder="1" applyAlignment="1">
      <alignment horizontal="center" vertical="center"/>
    </xf>
    <xf numFmtId="0" fontId="27" fillId="2" borderId="7" xfId="15" applyFont="1" applyFill="1" applyBorder="1" applyAlignment="1">
      <alignment horizontal="center" vertical="center"/>
    </xf>
    <xf numFmtId="0" fontId="22" fillId="2" borderId="12" xfId="15" applyFont="1" applyFill="1" applyBorder="1" applyAlignment="1">
      <alignment horizontal="left" vertical="center" wrapText="1"/>
    </xf>
    <xf numFmtId="0" fontId="22" fillId="2" borderId="0" xfId="15" applyFont="1" applyFill="1" applyBorder="1" applyAlignment="1">
      <alignment horizontal="left" vertical="center" wrapText="1"/>
    </xf>
    <xf numFmtId="0" fontId="22" fillId="2" borderId="11" xfId="15" applyFont="1" applyFill="1" applyBorder="1" applyAlignment="1">
      <alignment horizontal="left" vertical="center" wrapText="1"/>
    </xf>
    <xf numFmtId="0" fontId="22" fillId="2" borderId="8" xfId="15" applyFont="1" applyFill="1" applyBorder="1" applyAlignment="1">
      <alignment horizontal="left" vertical="center"/>
    </xf>
    <xf numFmtId="0" fontId="22" fillId="2" borderId="9" xfId="15" applyFont="1" applyFill="1" applyBorder="1" applyAlignment="1">
      <alignment horizontal="left" vertical="center"/>
    </xf>
    <xf numFmtId="0" fontId="28" fillId="9" borderId="14" xfId="15" applyFont="1" applyFill="1" applyBorder="1" applyAlignment="1">
      <alignment horizontal="center" vertical="center"/>
    </xf>
    <xf numFmtId="0" fontId="28" fillId="9" borderId="1" xfId="15" applyFont="1" applyFill="1" applyBorder="1" applyAlignment="1">
      <alignment horizontal="center" vertical="center"/>
    </xf>
    <xf numFmtId="165" fontId="28" fillId="9" borderId="13" xfId="1" applyNumberFormat="1" applyFont="1" applyFill="1" applyBorder="1" applyAlignment="1">
      <alignment horizontal="center" vertical="center" wrapText="1"/>
    </xf>
    <xf numFmtId="165" fontId="28" fillId="9" borderId="14" xfId="1" applyNumberFormat="1" applyFont="1" applyFill="1" applyBorder="1" applyAlignment="1">
      <alignment horizontal="center" vertical="center" wrapText="1"/>
    </xf>
    <xf numFmtId="0" fontId="28" fillId="9" borderId="13" xfId="15" applyFont="1" applyFill="1" applyBorder="1" applyAlignment="1">
      <alignment horizontal="center" vertical="center"/>
    </xf>
    <xf numFmtId="0" fontId="21" fillId="0" borderId="2" xfId="0" applyFont="1" applyFill="1" applyBorder="1" applyAlignment="1">
      <alignment horizontal="left" vertical="center" wrapText="1"/>
    </xf>
    <xf numFmtId="0" fontId="21" fillId="0" borderId="3" xfId="0" applyFont="1" applyFill="1" applyBorder="1" applyAlignment="1">
      <alignment horizontal="left" vertical="center" wrapText="1"/>
    </xf>
    <xf numFmtId="0" fontId="21" fillId="0" borderId="4" xfId="0" applyFont="1" applyFill="1" applyBorder="1" applyAlignment="1">
      <alignment horizontal="left" vertical="center" wrapText="1"/>
    </xf>
    <xf numFmtId="0" fontId="20" fillId="0" borderId="1" xfId="0" applyFont="1" applyFill="1" applyBorder="1" applyAlignment="1">
      <alignment horizontal="center" vertical="center"/>
    </xf>
    <xf numFmtId="0" fontId="20" fillId="0" borderId="1" xfId="0" applyFont="1" applyFill="1" applyBorder="1" applyAlignment="1">
      <alignment horizontal="center" vertical="center" wrapText="1"/>
    </xf>
    <xf numFmtId="168" fontId="20" fillId="0" borderId="13" xfId="0" applyNumberFormat="1" applyFont="1" applyFill="1" applyBorder="1" applyAlignment="1">
      <alignment horizontal="center" vertical="center" wrapText="1"/>
    </xf>
    <xf numFmtId="168" fontId="20" fillId="0" borderId="14" xfId="0" applyNumberFormat="1" applyFont="1" applyFill="1" applyBorder="1" applyAlignment="1">
      <alignment horizontal="center" vertical="center" wrapText="1"/>
    </xf>
    <xf numFmtId="0" fontId="21" fillId="0" borderId="2" xfId="0" applyFont="1" applyFill="1" applyBorder="1" applyAlignment="1">
      <alignment horizontal="left" vertical="center"/>
    </xf>
    <xf numFmtId="0" fontId="21" fillId="0" borderId="4" xfId="0" applyFont="1" applyFill="1" applyBorder="1" applyAlignment="1">
      <alignment horizontal="left" vertical="center"/>
    </xf>
    <xf numFmtId="0" fontId="20" fillId="0" borderId="13" xfId="0" applyFont="1" applyFill="1" applyBorder="1" applyAlignment="1">
      <alignment horizontal="center" vertical="center" wrapText="1"/>
    </xf>
    <xf numFmtId="0" fontId="20" fillId="0" borderId="14" xfId="0" applyFont="1" applyFill="1" applyBorder="1" applyAlignment="1">
      <alignment horizontal="center" vertical="center" wrapText="1"/>
    </xf>
    <xf numFmtId="0" fontId="20" fillId="6" borderId="2" xfId="9" applyFont="1" applyFill="1" applyBorder="1" applyAlignment="1">
      <alignment horizontal="left" vertical="center" wrapText="1"/>
    </xf>
    <xf numFmtId="0" fontId="20" fillId="6" borderId="3" xfId="9" applyFont="1" applyFill="1" applyBorder="1" applyAlignment="1">
      <alignment horizontal="left" vertical="center" wrapText="1"/>
    </xf>
    <xf numFmtId="0" fontId="20" fillId="6" borderId="4" xfId="9" applyFont="1" applyFill="1" applyBorder="1" applyAlignment="1">
      <alignment horizontal="left" vertical="center" wrapText="1"/>
    </xf>
    <xf numFmtId="0" fontId="15" fillId="5" borderId="5" xfId="9" applyFont="1" applyFill="1" applyBorder="1" applyAlignment="1">
      <alignment horizontal="left" vertical="center" wrapText="1"/>
    </xf>
    <xf numFmtId="0" fontId="15" fillId="5" borderId="6" xfId="9" applyFont="1" applyFill="1" applyBorder="1" applyAlignment="1">
      <alignment horizontal="left" vertical="center" wrapText="1"/>
    </xf>
    <xf numFmtId="0" fontId="15" fillId="5" borderId="7" xfId="9" applyFont="1" applyFill="1" applyBorder="1" applyAlignment="1">
      <alignment horizontal="left" vertical="center" wrapText="1"/>
    </xf>
    <xf numFmtId="0" fontId="52" fillId="2" borderId="6" xfId="0" applyFont="1" applyFill="1" applyBorder="1" applyAlignment="1">
      <alignment horizontal="center" vertical="center" wrapText="1"/>
    </xf>
    <xf numFmtId="0" fontId="21" fillId="0" borderId="2" xfId="9" applyFont="1" applyFill="1" applyBorder="1" applyAlignment="1">
      <alignment horizontal="left" vertical="center" wrapText="1"/>
    </xf>
    <xf numFmtId="0" fontId="21" fillId="0" borderId="3" xfId="9" applyFont="1" applyFill="1" applyBorder="1" applyAlignment="1">
      <alignment horizontal="left" vertical="center" wrapText="1"/>
    </xf>
    <xf numFmtId="0" fontId="21" fillId="0" borderId="4" xfId="9" applyFont="1" applyFill="1" applyBorder="1" applyAlignment="1">
      <alignment horizontal="left" vertical="center" wrapText="1"/>
    </xf>
    <xf numFmtId="0" fontId="20" fillId="0" borderId="5" xfId="9" applyFont="1" applyFill="1" applyBorder="1" applyAlignment="1">
      <alignment horizontal="center" vertical="center"/>
    </xf>
    <xf numFmtId="0" fontId="20" fillId="0" borderId="7" xfId="9" applyFont="1" applyFill="1" applyBorder="1" applyAlignment="1">
      <alignment horizontal="center" vertical="center"/>
    </xf>
    <xf numFmtId="0" fontId="20" fillId="0" borderId="8" xfId="9" applyFont="1" applyFill="1" applyBorder="1" applyAlignment="1">
      <alignment horizontal="center" vertical="center"/>
    </xf>
    <xf numFmtId="0" fontId="20" fillId="0" borderId="10" xfId="9" applyFont="1" applyFill="1" applyBorder="1" applyAlignment="1">
      <alignment horizontal="center" vertical="center"/>
    </xf>
    <xf numFmtId="0" fontId="20" fillId="0" borderId="13" xfId="9" applyFont="1" applyFill="1" applyBorder="1" applyAlignment="1">
      <alignment horizontal="center" vertical="center" wrapText="1"/>
    </xf>
    <xf numFmtId="0" fontId="20" fillId="0" borderId="14" xfId="9" applyFont="1" applyFill="1" applyBorder="1" applyAlignment="1">
      <alignment horizontal="center" vertical="center" wrapText="1"/>
    </xf>
    <xf numFmtId="0" fontId="20" fillId="0" borderId="1" xfId="9" applyFont="1" applyFill="1" applyBorder="1" applyAlignment="1">
      <alignment horizontal="center" vertical="center" wrapText="1"/>
    </xf>
    <xf numFmtId="168" fontId="20" fillId="0" borderId="13" xfId="9" applyNumberFormat="1" applyFont="1" applyFill="1" applyBorder="1" applyAlignment="1">
      <alignment horizontal="center" vertical="center" wrapText="1"/>
    </xf>
    <xf numFmtId="168" fontId="20" fillId="0" borderId="14" xfId="9" applyNumberFormat="1" applyFont="1" applyFill="1" applyBorder="1" applyAlignment="1">
      <alignment horizontal="center" vertical="center" wrapText="1"/>
    </xf>
    <xf numFmtId="0" fontId="21" fillId="0" borderId="2" xfId="9" applyFont="1" applyFill="1" applyBorder="1" applyAlignment="1">
      <alignment horizontal="left" vertical="center"/>
    </xf>
    <xf numFmtId="0" fontId="21" fillId="0" borderId="4" xfId="9" applyFont="1" applyFill="1" applyBorder="1" applyAlignment="1">
      <alignment horizontal="left" vertical="center"/>
    </xf>
    <xf numFmtId="0" fontId="15" fillId="2" borderId="1" xfId="9" applyFont="1" applyFill="1" applyBorder="1" applyAlignment="1">
      <alignment horizontal="center" vertical="center"/>
    </xf>
    <xf numFmtId="0" fontId="21" fillId="0" borderId="2" xfId="9" applyFont="1" applyFill="1" applyBorder="1" applyAlignment="1">
      <alignment horizontal="justify" vertical="center" wrapText="1"/>
    </xf>
    <xf numFmtId="0" fontId="21" fillId="0" borderId="3" xfId="9" applyFont="1" applyFill="1" applyBorder="1" applyAlignment="1">
      <alignment horizontal="justify" vertical="center" wrapText="1"/>
    </xf>
    <xf numFmtId="0" fontId="21" fillId="0" borderId="4" xfId="9" applyFont="1" applyFill="1" applyBorder="1" applyAlignment="1">
      <alignment horizontal="justify" vertical="center" wrapText="1"/>
    </xf>
    <xf numFmtId="0" fontId="20" fillId="0" borderId="1" xfId="9" applyFont="1" applyFill="1" applyBorder="1" applyAlignment="1">
      <alignment horizontal="center" vertical="center"/>
    </xf>
    <xf numFmtId="0" fontId="20" fillId="6" borderId="2" xfId="9" applyFont="1" applyFill="1" applyBorder="1" applyAlignment="1">
      <alignment horizontal="left" vertical="center"/>
    </xf>
    <xf numFmtId="0" fontId="20" fillId="6" borderId="3" xfId="9" applyFont="1" applyFill="1" applyBorder="1" applyAlignment="1">
      <alignment horizontal="left" vertical="center"/>
    </xf>
    <xf numFmtId="0" fontId="20" fillId="6" borderId="4" xfId="9" applyFont="1" applyFill="1" applyBorder="1" applyAlignment="1">
      <alignment horizontal="left" vertical="center"/>
    </xf>
    <xf numFmtId="0" fontId="21" fillId="0" borderId="2" xfId="9" applyFont="1" applyFill="1" applyBorder="1" applyAlignment="1">
      <alignment horizontal="center" vertical="center"/>
    </xf>
    <xf numFmtId="0" fontId="21" fillId="0" borderId="4" xfId="9" applyFont="1" applyFill="1" applyBorder="1" applyAlignment="1">
      <alignment horizontal="center" vertical="center"/>
    </xf>
    <xf numFmtId="0" fontId="11" fillId="0" borderId="16" xfId="16" applyFont="1" applyBorder="1" applyAlignment="1">
      <alignment horizontal="right" wrapText="1"/>
    </xf>
    <xf numFmtId="0" fontId="11" fillId="0" borderId="17" xfId="16" applyFont="1" applyBorder="1" applyAlignment="1">
      <alignment horizontal="right" wrapText="1"/>
    </xf>
    <xf numFmtId="0" fontId="11" fillId="0" borderId="18" xfId="16" applyFont="1" applyBorder="1" applyAlignment="1">
      <alignment horizontal="right" wrapText="1"/>
    </xf>
    <xf numFmtId="0" fontId="29" fillId="0" borderId="20" xfId="16" applyFont="1" applyBorder="1" applyAlignment="1">
      <alignment wrapText="1"/>
    </xf>
    <xf numFmtId="0" fontId="29" fillId="0" borderId="0" xfId="16" applyFont="1" applyBorder="1" applyAlignment="1">
      <alignment wrapText="1"/>
    </xf>
    <xf numFmtId="0" fontId="51" fillId="0" borderId="0" xfId="16" applyFont="1" applyAlignment="1">
      <alignment horizontal="center" vertical="center" wrapText="1"/>
    </xf>
    <xf numFmtId="0" fontId="11" fillId="0" borderId="0" xfId="16" applyFont="1" applyAlignment="1">
      <alignment wrapText="1"/>
    </xf>
    <xf numFmtId="0" fontId="21" fillId="0" borderId="6" xfId="9" applyFont="1" applyBorder="1" applyAlignment="1">
      <alignment horizontal="center"/>
    </xf>
    <xf numFmtId="0" fontId="21" fillId="0" borderId="0" xfId="9" applyFont="1" applyAlignment="1">
      <alignment horizontal="center"/>
    </xf>
    <xf numFmtId="0" fontId="11" fillId="0" borderId="0" xfId="16" applyFont="1" applyAlignment="1">
      <alignment horizontal="left" vertical="center" wrapText="1"/>
    </xf>
    <xf numFmtId="0" fontId="29" fillId="0" borderId="16" xfId="16" applyFont="1" applyBorder="1" applyAlignment="1">
      <alignment vertical="center" wrapText="1"/>
    </xf>
    <xf numFmtId="0" fontId="29" fillId="0" borderId="17" xfId="16" applyFont="1" applyBorder="1" applyAlignment="1">
      <alignment vertical="center" wrapText="1"/>
    </xf>
    <xf numFmtId="0" fontId="11" fillId="0" borderId="16" xfId="16" applyFont="1" applyBorder="1" applyAlignment="1">
      <alignment vertical="center" wrapText="1"/>
    </xf>
    <xf numFmtId="0" fontId="11" fillId="0" borderId="17" xfId="16" applyFont="1" applyBorder="1" applyAlignment="1">
      <alignment vertical="center" wrapText="1"/>
    </xf>
    <xf numFmtId="0" fontId="11" fillId="11" borderId="16" xfId="16" applyFont="1" applyFill="1" applyBorder="1" applyAlignment="1">
      <alignment wrapText="1"/>
    </xf>
    <xf numFmtId="0" fontId="11" fillId="11" borderId="17" xfId="16" applyFont="1" applyFill="1" applyBorder="1" applyAlignment="1">
      <alignment wrapText="1"/>
    </xf>
    <xf numFmtId="0" fontId="11" fillId="11" borderId="18" xfId="16" applyFont="1" applyFill="1" applyBorder="1" applyAlignment="1">
      <alignment wrapText="1"/>
    </xf>
    <xf numFmtId="0" fontId="29" fillId="0" borderId="18" xfId="16" applyFont="1" applyBorder="1" applyAlignment="1">
      <alignment vertical="center" wrapText="1"/>
    </xf>
    <xf numFmtId="43" fontId="29" fillId="0" borderId="21" xfId="1" applyFont="1" applyBorder="1" applyAlignment="1">
      <alignment horizontal="center" vertical="center" wrapText="1"/>
    </xf>
    <xf numFmtId="43" fontId="29" fillId="0" borderId="22" xfId="1" applyFont="1" applyBorder="1" applyAlignment="1">
      <alignment horizontal="center" vertical="center" wrapText="1"/>
    </xf>
    <xf numFmtId="0" fontId="15" fillId="0" borderId="5" xfId="11" applyFont="1" applyBorder="1" applyAlignment="1">
      <alignment horizontal="center" vertical="center"/>
    </xf>
    <xf numFmtId="0" fontId="15" fillId="0" borderId="6" xfId="11" applyFont="1" applyBorder="1" applyAlignment="1">
      <alignment horizontal="center" vertical="center"/>
    </xf>
    <xf numFmtId="0" fontId="15" fillId="0" borderId="7" xfId="11" applyFont="1" applyBorder="1" applyAlignment="1">
      <alignment horizontal="center" vertical="center"/>
    </xf>
    <xf numFmtId="1" fontId="25" fillId="2" borderId="12" xfId="12" applyNumberFormat="1" applyFont="1" applyFill="1" applyBorder="1" applyAlignment="1">
      <alignment horizontal="left" vertical="top"/>
    </xf>
    <xf numFmtId="1" fontId="25" fillId="2" borderId="0" xfId="12" applyNumberFormat="1" applyFont="1" applyFill="1" applyBorder="1" applyAlignment="1">
      <alignment horizontal="left" vertical="top"/>
    </xf>
    <xf numFmtId="1" fontId="25" fillId="2" borderId="11" xfId="12" applyNumberFormat="1" applyFont="1" applyFill="1" applyBorder="1" applyAlignment="1">
      <alignment horizontal="left" vertical="top"/>
    </xf>
    <xf numFmtId="0" fontId="21" fillId="3" borderId="1" xfId="11" applyFont="1" applyFill="1" applyBorder="1" applyAlignment="1">
      <alignment horizontal="right" vertical="center" wrapText="1"/>
    </xf>
    <xf numFmtId="170" fontId="20" fillId="6" borderId="1" xfId="11" applyNumberFormat="1" applyFont="1" applyFill="1" applyBorder="1" applyAlignment="1">
      <alignment horizontal="right" vertical="center" wrapText="1"/>
    </xf>
    <xf numFmtId="4" fontId="20" fillId="2" borderId="6" xfId="11" applyNumberFormat="1" applyFont="1" applyFill="1" applyBorder="1" applyAlignment="1">
      <alignment horizontal="center" vertical="center" wrapText="1"/>
    </xf>
    <xf numFmtId="0" fontId="24" fillId="0" borderId="8" xfId="11" applyFont="1" applyBorder="1" applyAlignment="1">
      <alignment horizontal="left"/>
    </xf>
    <xf numFmtId="0" fontId="24" fillId="0" borderId="9" xfId="11" applyFont="1" applyBorder="1" applyAlignment="1">
      <alignment horizontal="left"/>
    </xf>
    <xf numFmtId="0" fontId="24" fillId="0" borderId="10" xfId="11" applyFont="1" applyBorder="1" applyAlignment="1">
      <alignment horizontal="left"/>
    </xf>
    <xf numFmtId="0" fontId="17" fillId="0" borderId="6" xfId="15" applyFont="1" applyFill="1" applyBorder="1" applyAlignment="1">
      <alignment horizontal="center" vertical="top" wrapText="1"/>
    </xf>
    <xf numFmtId="0" fontId="19" fillId="6" borderId="1" xfId="15" applyFont="1" applyFill="1" applyBorder="1" applyAlignment="1">
      <alignment horizontal="center" vertical="top"/>
    </xf>
    <xf numFmtId="0" fontId="18" fillId="0" borderId="2" xfId="17" applyFont="1" applyBorder="1" applyAlignment="1">
      <alignment horizontal="center"/>
    </xf>
    <xf numFmtId="0" fontId="18" fillId="0" borderId="3" xfId="17" applyFont="1" applyBorder="1" applyAlignment="1">
      <alignment horizontal="center"/>
    </xf>
    <xf numFmtId="0" fontId="18" fillId="0" borderId="4" xfId="17" applyFont="1" applyBorder="1" applyAlignment="1">
      <alignment horizontal="center"/>
    </xf>
    <xf numFmtId="0" fontId="9" fillId="0" borderId="2" xfId="17" applyFont="1" applyBorder="1" applyAlignment="1">
      <alignment horizontal="center"/>
    </xf>
    <xf numFmtId="0" fontId="9" fillId="0" borderId="3" xfId="17" applyFont="1" applyBorder="1" applyAlignment="1">
      <alignment horizontal="center"/>
    </xf>
    <xf numFmtId="0" fontId="9" fillId="0" borderId="4" xfId="17" applyFont="1" applyBorder="1" applyAlignment="1">
      <alignment horizontal="center"/>
    </xf>
    <xf numFmtId="0" fontId="38" fillId="0" borderId="0" xfId="8" applyFont="1" applyAlignment="1" applyProtection="1"/>
    <xf numFmtId="10" fontId="43" fillId="13" borderId="13" xfId="6" applyNumberFormat="1" applyFont="1" applyFill="1" applyBorder="1" applyAlignment="1" applyProtection="1">
      <alignment horizontal="center" vertical="center" wrapText="1"/>
    </xf>
    <xf numFmtId="10" fontId="43" fillId="13" borderId="14" xfId="6" applyNumberFormat="1" applyFont="1" applyFill="1" applyBorder="1" applyAlignment="1" applyProtection="1">
      <alignment horizontal="center" vertical="center" wrapText="1"/>
    </xf>
    <xf numFmtId="0" fontId="33" fillId="0" borderId="0" xfId="8" applyNumberFormat="1" applyFont="1" applyBorder="1" applyAlignment="1">
      <alignment horizontal="center"/>
    </xf>
    <xf numFmtId="10" fontId="35" fillId="12" borderId="0" xfId="8" applyNumberFormat="1" applyFont="1" applyFill="1" applyBorder="1" applyAlignment="1" applyProtection="1">
      <alignment vertical="center" wrapText="1"/>
      <protection locked="0"/>
    </xf>
  </cellXfs>
  <cellStyles count="19">
    <cellStyle name="Excel Built-in Normal" xfId="7"/>
    <cellStyle name="Moeda 2" xfId="3"/>
    <cellStyle name="Moeda 3" xfId="14"/>
    <cellStyle name="Normal" xfId="0" builtinId="0"/>
    <cellStyle name="Normal 2" xfId="8"/>
    <cellStyle name="Normal 3" xfId="9"/>
    <cellStyle name="Normal 3 4" xfId="16"/>
    <cellStyle name="Normal 4" xfId="2"/>
    <cellStyle name="Normal 4 2" xfId="12"/>
    <cellStyle name="Normal 5" xfId="11"/>
    <cellStyle name="Normal 5 2" xfId="17"/>
    <cellStyle name="Normal 6" xfId="15"/>
    <cellStyle name="Porcentagem" xfId="18" builtinId="5"/>
    <cellStyle name="Porcentagem 2 2 2" xfId="6"/>
    <cellStyle name="Separador de milhares 2" xfId="4"/>
    <cellStyle name="Vírgula" xfId="1" builtinId="3"/>
    <cellStyle name="Vírgula 2" xfId="10"/>
    <cellStyle name="Vírgula 3" xfId="13"/>
    <cellStyle name="Vírgula 4" xfId="5"/>
  </cellStyles>
  <dxfs count="2">
    <dxf>
      <font>
        <condense val="0"/>
        <extend val="0"/>
        <color indexed="12"/>
      </font>
    </dxf>
    <dxf>
      <font>
        <color rgb="FFFFFFFF"/>
      </font>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png"/></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Matheus.VM-ENGENHARIA/Google%20Drive/PREFEITURA%20DE%20ITARANA/Jur&#237;dica/Pavimenta&#231;&#227;o%20Asf&#225;ltica%20-%20Centro/CD%20-%20Licita&#231;&#227;o/RUA%20CESAR%20COLNAGO.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lha de rosto"/>
      <sheetName val="Planilha de Custo"/>
      <sheetName val="Cronograma Fisico-Financeiro"/>
      <sheetName val="Memorial de Calculo"/>
      <sheetName val="DETALHE DO BDI"/>
      <sheetName val="COMP.01 ADMINISTRAÇÃO LOCAL  "/>
      <sheetName val="COMP.40423 DER ES"/>
      <sheetName val="COMP.42697 DER ES"/>
      <sheetName val="COMP.40861 DER ES"/>
      <sheetName val="COMP.41526 DER ES"/>
    </sheetNames>
    <sheetDataSet>
      <sheetData sheetId="0"/>
      <sheetData sheetId="1">
        <row r="13">
          <cell r="C13" t="str">
            <v>CANTEIRO DE OBRAS</v>
          </cell>
        </row>
        <row r="14">
          <cell r="C14" t="str">
            <v>PLACA DE OBRA EM CHAPA DE ACO GALVANIZADO - 3,20m x 2,00m, PLACA PADRÃO CAIXA DIMENSÃO 8Yx5Y</v>
          </cell>
        </row>
        <row r="18">
          <cell r="C18" t="str">
            <v>PAVIMENTAÇÃO DA RUA JOSÉ COLNAGO</v>
          </cell>
        </row>
        <row r="19">
          <cell r="C19" t="str">
            <v>PINTURA DE LIGACAO COM EMULSAO RR-1C</v>
          </cell>
        </row>
        <row r="20">
          <cell r="C20" t="str">
            <v>FABRICAÇÃO E APLICAÇÃO DE CONCRETO BETUMINOSO USINADO A QUENTE(CBUQ),CAP 50/70, EXCLUSIVE TRANSPORTE DA MASSA.</v>
          </cell>
        </row>
        <row r="22">
          <cell r="C22" t="str">
            <v>CARGA, MANOBRAS E DESCARGA DE MISTURA BETUMINOSA A QUENTE, COM CAMINHAO BASCULANTE 6 M3</v>
          </cell>
        </row>
        <row r="25">
          <cell r="C25" t="str">
            <v>DRENAGEM DA RUA DOM LUIZ SCORTEGAGNA</v>
          </cell>
        </row>
        <row r="26">
          <cell r="C26" t="str">
            <v>Corpo BSTC diâmetro 0,40 m C.S. PB inclusive escavação, reaterro e transporte do tubo</v>
          </cell>
        </row>
        <row r="30">
          <cell r="C30" t="str">
            <v>PAVIMENTAÇÃO DA RUA DOM LUIZ SCORTEGAGNA</v>
          </cell>
        </row>
        <row r="31">
          <cell r="C31" t="str">
            <v>PINTURA DE LIGACAO COM EMULSAO RR-1C</v>
          </cell>
        </row>
        <row r="32">
          <cell r="C32" t="str">
            <v>FABRICAÇÃO E APLICAÇÃO DE CONCRETO BETUMINOSO USINADO A QUENTE(CBUQ),CAP 50/70, EXCLUSIVE TRANSPORTE DA MASSA.</v>
          </cell>
        </row>
        <row r="34">
          <cell r="C34" t="str">
            <v>CARGA, MANOBRAS E DESCARGA DE MISTURA BETUMINOSA A QUENTE, COM CAMINHAO BASCULANTE 6 M3</v>
          </cell>
        </row>
        <row r="37">
          <cell r="C37" t="str">
            <v>DRENAGEM DA RUA ANTÔNIO FERREIRA DE JESUS</v>
          </cell>
        </row>
        <row r="38">
          <cell r="C38" t="str">
            <v>Corpo BSTC diâmetro 0,40 m C.S. PB inclusive escavação, reaterro e transporte do tubo</v>
          </cell>
        </row>
        <row r="42">
          <cell r="C42" t="str">
            <v>PAVIMENTAÇÃO DA RUA ANTÔNIO FERREIRA DE JESUS</v>
          </cell>
        </row>
        <row r="44">
          <cell r="C44" t="str">
            <v>PINTURA DE LIGACAO COM EMULSAO RR-1C</v>
          </cell>
        </row>
        <row r="45">
          <cell r="C45" t="str">
            <v>FABRICAÇÃO E APLICAÇÃO DE CONCRETO BETUMINOSO USINADO A QUENTE(CBUQ),CAP 50/70, EXCLUSIVE TRANSPORTE DA MASSA.</v>
          </cell>
        </row>
        <row r="47">
          <cell r="C47" t="str">
            <v>CARGA, MANOBRAS E DESCARGA DE MISTURA BETUMINOSA A QUENTE, COM CAMINHAO BASCULANTE 6 M3</v>
          </cell>
        </row>
        <row r="55">
          <cell r="C55" t="str">
            <v>PAVIMENTAÇÃO DA RUA SANTOS VENTURINI</v>
          </cell>
        </row>
        <row r="56">
          <cell r="C56" t="str">
            <v>PINTURA DE LIGACAO COM EMULSAO RR-1C</v>
          </cell>
        </row>
        <row r="57">
          <cell r="C57" t="str">
            <v>FABRICAÇÃO E APLICAÇÃO DE CONCRETO BETUMINOSO USINADO A QUENTE(CBUQ),CAP 50/70, EXCLUSIVE TRANSPORTE DA MASSA.</v>
          </cell>
        </row>
        <row r="58">
          <cell r="C58" t="str">
            <v>TRANSPORTE LOCAL DE MASSA ASFALTICA - PAVIMENTACAO URBANA (distância da usina em média 20km)</v>
          </cell>
        </row>
        <row r="59">
          <cell r="C59" t="str">
            <v>CARGA, MANOBRAS E DESCARGA DE MISTURA BETUMINOSA A QUENTE, COM CAMINHAO BASCULANTE 6 M3</v>
          </cell>
        </row>
        <row r="62">
          <cell r="C62" t="str">
            <v>SINALIZAÇÃO - HORIZONTAL E VERTICAL DA RUA JOSÉ COLNAGO</v>
          </cell>
        </row>
        <row r="63">
          <cell r="C63" t="str">
            <v>Forn. e implantação placa sinaliz. semi-refletiva</v>
          </cell>
        </row>
        <row r="64">
          <cell r="C64" t="str">
            <v>PINTURA ACRÍLICA SOBRE CAPA ASFÁLTICA (FAIXA DE PEDESTRES-DIM. 3,10 X 7.16)</v>
          </cell>
        </row>
        <row r="65">
          <cell r="C65" t="str">
            <v>SINALIZACAO HORIZONTAL COM TINTA RETRORREFLETIVA A BASE DE RESINA ACRILICA COM MICROESFERAS DE VIDRO</v>
          </cell>
        </row>
        <row r="68">
          <cell r="C68" t="str">
            <v>SINALIZAÇÃO - HORIZONTAL E VERTICAL DA RUA DOM LUIZ SCORTEGAGNA</v>
          </cell>
        </row>
        <row r="69">
          <cell r="C69" t="str">
            <v>Forn. e implantação placa sinaliz. semi-refletiva</v>
          </cell>
        </row>
        <row r="70">
          <cell r="C70" t="str">
            <v>PINTURA ACRÍLICA SOBRE CAPA ASFÁLTICA (FAIXA DE PEDESTRES-DIM. 3,10 X 6.20)</v>
          </cell>
        </row>
        <row r="71">
          <cell r="C71" t="str">
            <v>SINALIZACAO HORIZONTAL COM TINTA RETRORREFLETIVA A BASE DE RESINA ACRILICA COM MICROESFERAS DE VIDRO</v>
          </cell>
        </row>
        <row r="74">
          <cell r="C74" t="str">
            <v>SINALIZAÇÃO - HORIZONTAL E VERTICAL DA RUA ANTÔNIO FERREIRA DE JESUS</v>
          </cell>
        </row>
        <row r="75">
          <cell r="C75" t="str">
            <v>Forn. e implantação placa sinaliz. semi-refletiva</v>
          </cell>
        </row>
        <row r="76">
          <cell r="C76" t="str">
            <v>PINTURA ACRÍLICA SOBRE CAPA ASFÁLTICA (FAIXA DE PEDESTRES-DIM. 3,10 X 5.50)</v>
          </cell>
        </row>
        <row r="77">
          <cell r="C77" t="str">
            <v>SINALIZACAO HORIZONTAL COM TINTA RETRORREFLETIVA A BASE DE RESINA ACRILICA COM MICROESFERAS DE VIDRO</v>
          </cell>
        </row>
        <row r="80">
          <cell r="C80" t="str">
            <v>SINALIZAÇÃO - HORIZONTAL E VERTICAL DA RUA SANTOS VENTURINI</v>
          </cell>
        </row>
        <row r="81">
          <cell r="C81" t="str">
            <v>Forn. e implantação placa sinaliz. semi-refletiva</v>
          </cell>
        </row>
        <row r="82">
          <cell r="C82" t="str">
            <v>PINTURA ACRÍLICA SOBRE CAPA ASFÁLTICA (FAIXA DE PEDESTRES-DIM. 3,10 X8.00)</v>
          </cell>
        </row>
        <row r="83">
          <cell r="C83" t="str">
            <v>SINALIZACAO HORIZONTAL COM TINTA RETRORREFLETIVA A BASE DE RESINA ACRILICA COM MICROESFERAS DE VIDRO</v>
          </cell>
        </row>
        <row r="87">
          <cell r="C87" t="str">
            <v>ADMINISTRAÇÃO LOCAL</v>
          </cell>
        </row>
      </sheetData>
      <sheetData sheetId="2"/>
      <sheetData sheetId="3"/>
      <sheetData sheetId="4"/>
      <sheetData sheetId="5"/>
      <sheetData sheetId="6"/>
      <sheetData sheetId="7"/>
      <sheetData sheetId="8"/>
      <sheetData sheetId="9"/>
    </sheetDataSet>
  </externalBook>
</externalLink>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Escritório">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2"/>
  <sheetViews>
    <sheetView tabSelected="1" view="pageBreakPreview" topLeftCell="A52" zoomScale="130" zoomScaleNormal="150" zoomScaleSheetLayoutView="130" workbookViewId="0">
      <selection activeCell="A59" sqref="A59:E59"/>
    </sheetView>
  </sheetViews>
  <sheetFormatPr defaultRowHeight="16.5" x14ac:dyDescent="0.15"/>
  <cols>
    <col min="1" max="1" width="9.5" style="7" customWidth="1"/>
    <col min="2" max="2" width="5.5" style="8" customWidth="1"/>
    <col min="3" max="3" width="43.1640625" style="9" customWidth="1"/>
    <col min="4" max="4" width="5.5" style="10" customWidth="1"/>
    <col min="5" max="5" width="10.33203125" style="11" customWidth="1"/>
    <col min="6" max="6" width="11.6640625" style="11" customWidth="1"/>
    <col min="7" max="7" width="12" style="11" customWidth="1"/>
  </cols>
  <sheetData>
    <row r="1" spans="1:7" ht="14.25" x14ac:dyDescent="0.2">
      <c r="A1" s="274" t="s">
        <v>215</v>
      </c>
      <c r="B1" s="274"/>
      <c r="C1" s="274"/>
      <c r="D1" s="274"/>
      <c r="E1" s="274"/>
      <c r="F1" s="274"/>
      <c r="G1" s="274"/>
    </row>
    <row r="2" spans="1:7" ht="29.25" customHeight="1" x14ac:dyDescent="0.2">
      <c r="A2" s="275" t="s">
        <v>216</v>
      </c>
      <c r="B2" s="275"/>
      <c r="C2" s="275"/>
      <c r="D2" s="275"/>
      <c r="E2" s="275"/>
      <c r="F2" s="275"/>
      <c r="G2" s="275"/>
    </row>
    <row r="3" spans="1:7" ht="13.5" x14ac:dyDescent="0.2">
      <c r="A3" s="275" t="s">
        <v>265</v>
      </c>
      <c r="B3" s="275"/>
      <c r="C3" s="275"/>
      <c r="D3" s="275"/>
      <c r="E3" s="275"/>
      <c r="F3" s="275"/>
      <c r="G3" s="275"/>
    </row>
    <row r="4" spans="1:7" ht="13.5" x14ac:dyDescent="0.2">
      <c r="A4" s="278" t="s">
        <v>244</v>
      </c>
      <c r="B4" s="278" t="s">
        <v>4</v>
      </c>
      <c r="C4" s="280" t="s">
        <v>5</v>
      </c>
      <c r="D4" s="278" t="s">
        <v>6</v>
      </c>
      <c r="E4" s="278"/>
      <c r="F4" s="278"/>
      <c r="G4" s="278"/>
    </row>
    <row r="5" spans="1:7" ht="12.75" x14ac:dyDescent="0.2">
      <c r="A5" s="278"/>
      <c r="B5" s="278"/>
      <c r="C5" s="280"/>
      <c r="D5" s="278" t="s">
        <v>7</v>
      </c>
      <c r="E5" s="278" t="s">
        <v>8</v>
      </c>
      <c r="F5" s="278" t="s">
        <v>9</v>
      </c>
      <c r="G5" s="278" t="s">
        <v>3</v>
      </c>
    </row>
    <row r="6" spans="1:7" ht="12.75" x14ac:dyDescent="0.2">
      <c r="A6" s="278"/>
      <c r="B6" s="278"/>
      <c r="C6" s="280"/>
      <c r="D6" s="278"/>
      <c r="E6" s="278"/>
      <c r="F6" s="278"/>
      <c r="G6" s="278"/>
    </row>
    <row r="7" spans="1:7" ht="14.25" x14ac:dyDescent="0.2">
      <c r="A7" s="206"/>
      <c r="B7" s="269" t="s">
        <v>10</v>
      </c>
      <c r="C7" s="270" t="s">
        <v>23</v>
      </c>
      <c r="D7" s="271"/>
      <c r="E7" s="272"/>
      <c r="F7" s="189"/>
      <c r="G7" s="190">
        <f>SUM(G8:G9)</f>
        <v>3985.16</v>
      </c>
    </row>
    <row r="8" spans="1:7" ht="42.75" x14ac:dyDescent="0.2">
      <c r="A8" s="207" t="s">
        <v>103</v>
      </c>
      <c r="B8" s="129" t="s">
        <v>11</v>
      </c>
      <c r="C8" s="130" t="s">
        <v>40</v>
      </c>
      <c r="D8" s="128" t="s">
        <v>41</v>
      </c>
      <c r="E8" s="191">
        <f>'Memorial de Calculo'!H8</f>
        <v>6.4</v>
      </c>
      <c r="F8" s="192">
        <v>376.24</v>
      </c>
      <c r="G8" s="193">
        <f>ROUND(E8*F8,2)</f>
        <v>2407.94</v>
      </c>
    </row>
    <row r="9" spans="1:7" ht="114" x14ac:dyDescent="0.2">
      <c r="A9" s="208" t="s">
        <v>258</v>
      </c>
      <c r="B9" s="236" t="s">
        <v>12</v>
      </c>
      <c r="C9" s="237" t="s">
        <v>257</v>
      </c>
      <c r="D9" s="235" t="s">
        <v>259</v>
      </c>
      <c r="E9" s="238">
        <v>3</v>
      </c>
      <c r="F9" s="192">
        <v>525.74</v>
      </c>
      <c r="G9" s="193">
        <f>ROUND(E9*F9,2)</f>
        <v>1577.22</v>
      </c>
    </row>
    <row r="10" spans="1:7" ht="13.5" x14ac:dyDescent="0.2">
      <c r="A10" s="206"/>
      <c r="B10" s="131" t="s">
        <v>13</v>
      </c>
      <c r="C10" s="132" t="s">
        <v>49</v>
      </c>
      <c r="D10" s="273"/>
      <c r="E10" s="194"/>
      <c r="F10" s="190"/>
      <c r="G10" s="194">
        <f>SUM(G11:G14)</f>
        <v>123780.72</v>
      </c>
    </row>
    <row r="11" spans="1:7" ht="28.5" x14ac:dyDescent="0.2">
      <c r="A11" s="207" t="s">
        <v>104</v>
      </c>
      <c r="B11" s="133" t="s">
        <v>14</v>
      </c>
      <c r="C11" s="134" t="s">
        <v>42</v>
      </c>
      <c r="D11" s="196" t="s">
        <v>41</v>
      </c>
      <c r="E11" s="195">
        <f>'Memorial de Calculo'!H19</f>
        <v>3726.47</v>
      </c>
      <c r="F11" s="192">
        <v>1.54</v>
      </c>
      <c r="G11" s="193">
        <f t="shared" ref="G11:G57" si="0">ROUND(E11*F11,2)</f>
        <v>5738.76</v>
      </c>
    </row>
    <row r="12" spans="1:7" ht="57" x14ac:dyDescent="0.2">
      <c r="A12" s="207" t="s">
        <v>105</v>
      </c>
      <c r="B12" s="133" t="s">
        <v>15</v>
      </c>
      <c r="C12" s="134" t="s">
        <v>43</v>
      </c>
      <c r="D12" s="196" t="s">
        <v>44</v>
      </c>
      <c r="E12" s="195">
        <f>'Memorial de Calculo'!H25</f>
        <v>342.83</v>
      </c>
      <c r="F12" s="192">
        <v>260.7</v>
      </c>
      <c r="G12" s="193">
        <f t="shared" si="0"/>
        <v>89375.78</v>
      </c>
    </row>
    <row r="13" spans="1:7" ht="71.25" x14ac:dyDescent="0.2">
      <c r="A13" s="208" t="s">
        <v>261</v>
      </c>
      <c r="B13" s="133" t="s">
        <v>16</v>
      </c>
      <c r="C13" s="239" t="s">
        <v>260</v>
      </c>
      <c r="D13" s="235" t="s">
        <v>45</v>
      </c>
      <c r="E13" s="192">
        <f>'Memorial de Calculo'!I30</f>
        <v>14905.86</v>
      </c>
      <c r="F13" s="192">
        <v>1.83</v>
      </c>
      <c r="G13" s="193">
        <f t="shared" si="0"/>
        <v>27277.72</v>
      </c>
    </row>
    <row r="14" spans="1:7" ht="42.75" x14ac:dyDescent="0.2">
      <c r="A14" s="207" t="s">
        <v>106</v>
      </c>
      <c r="B14" s="133" t="s">
        <v>89</v>
      </c>
      <c r="C14" s="134" t="s">
        <v>46</v>
      </c>
      <c r="D14" s="196" t="s">
        <v>44</v>
      </c>
      <c r="E14" s="195">
        <f>'Memorial de Calculo'!H35</f>
        <v>342.83</v>
      </c>
      <c r="F14" s="192">
        <v>4.05</v>
      </c>
      <c r="G14" s="193">
        <f t="shared" si="0"/>
        <v>1388.46</v>
      </c>
    </row>
    <row r="15" spans="1:7" ht="27" x14ac:dyDescent="0.2">
      <c r="A15" s="206"/>
      <c r="B15" s="131" t="s">
        <v>17</v>
      </c>
      <c r="C15" s="132" t="s">
        <v>48</v>
      </c>
      <c r="D15" s="273"/>
      <c r="E15" s="194"/>
      <c r="F15" s="190"/>
      <c r="G15" s="194">
        <f>SUM(G16:G17)</f>
        <v>50186.13</v>
      </c>
    </row>
    <row r="16" spans="1:7" ht="42.75" x14ac:dyDescent="0.2">
      <c r="A16" s="208" t="s">
        <v>115</v>
      </c>
      <c r="B16" s="133" t="s">
        <v>18</v>
      </c>
      <c r="C16" s="239" t="s">
        <v>47</v>
      </c>
      <c r="D16" s="235" t="s">
        <v>0</v>
      </c>
      <c r="E16" s="192">
        <f>'Memorial de Calculo'!H40</f>
        <v>219</v>
      </c>
      <c r="F16" s="192">
        <v>137.79</v>
      </c>
      <c r="G16" s="193">
        <f t="shared" si="0"/>
        <v>30176.01</v>
      </c>
    </row>
    <row r="17" spans="1:7" ht="42.75" x14ac:dyDescent="0.2">
      <c r="A17" s="208" t="s">
        <v>151</v>
      </c>
      <c r="B17" s="133" t="s">
        <v>19</v>
      </c>
      <c r="C17" s="239" t="s">
        <v>188</v>
      </c>
      <c r="D17" s="235" t="s">
        <v>0</v>
      </c>
      <c r="E17" s="192">
        <f>'Memorial de Calculo'!H45</f>
        <v>24.09</v>
      </c>
      <c r="F17" s="193">
        <v>830.64</v>
      </c>
      <c r="G17" s="193">
        <f t="shared" si="0"/>
        <v>20010.12</v>
      </c>
    </row>
    <row r="18" spans="1:7" ht="27" x14ac:dyDescent="0.2">
      <c r="A18" s="206"/>
      <c r="B18" s="131" t="s">
        <v>20</v>
      </c>
      <c r="C18" s="135" t="s">
        <v>50</v>
      </c>
      <c r="D18" s="198"/>
      <c r="E18" s="199"/>
      <c r="F18" s="200"/>
      <c r="G18" s="190">
        <f>SUM(G19:G23)</f>
        <v>95408.86</v>
      </c>
    </row>
    <row r="19" spans="1:7" ht="28.5" x14ac:dyDescent="0.2">
      <c r="A19" s="208" t="s">
        <v>104</v>
      </c>
      <c r="B19" s="136" t="s">
        <v>21</v>
      </c>
      <c r="C19" s="137" t="s">
        <v>42</v>
      </c>
      <c r="D19" s="196" t="s">
        <v>41</v>
      </c>
      <c r="E19" s="197">
        <f>'Memorial de Calculo'!H51</f>
        <v>2503.7399999999998</v>
      </c>
      <c r="F19" s="192">
        <v>1.54</v>
      </c>
      <c r="G19" s="193">
        <f t="shared" si="0"/>
        <v>3855.76</v>
      </c>
    </row>
    <row r="20" spans="1:7" ht="57" x14ac:dyDescent="0.2">
      <c r="A20" s="208" t="s">
        <v>105</v>
      </c>
      <c r="B20" s="136" t="s">
        <v>25</v>
      </c>
      <c r="C20" s="137" t="s">
        <v>43</v>
      </c>
      <c r="D20" s="196" t="s">
        <v>44</v>
      </c>
      <c r="E20" s="197">
        <f>'Memorial de Calculo'!H56</f>
        <v>230.34</v>
      </c>
      <c r="F20" s="192">
        <v>260.7</v>
      </c>
      <c r="G20" s="193">
        <f t="shared" si="0"/>
        <v>60049.64</v>
      </c>
    </row>
    <row r="21" spans="1:7" ht="71.25" x14ac:dyDescent="0.2">
      <c r="A21" s="208" t="s">
        <v>261</v>
      </c>
      <c r="B21" s="136" t="s">
        <v>26</v>
      </c>
      <c r="C21" s="239" t="s">
        <v>260</v>
      </c>
      <c r="D21" s="235" t="s">
        <v>45</v>
      </c>
      <c r="E21" s="192">
        <f>'Memorial de Calculo'!I61</f>
        <v>10014.950000000001</v>
      </c>
      <c r="F21" s="192">
        <v>1.83</v>
      </c>
      <c r="G21" s="193">
        <f t="shared" ref="G21" si="1">ROUND(E21*F21,2)</f>
        <v>18327.36</v>
      </c>
    </row>
    <row r="22" spans="1:7" ht="42.75" x14ac:dyDescent="0.2">
      <c r="A22" s="208" t="s">
        <v>106</v>
      </c>
      <c r="B22" s="136" t="s">
        <v>27</v>
      </c>
      <c r="C22" s="137" t="s">
        <v>46</v>
      </c>
      <c r="D22" s="196" t="s">
        <v>44</v>
      </c>
      <c r="E22" s="197">
        <f>'Memorial de Calculo'!H66</f>
        <v>230.34</v>
      </c>
      <c r="F22" s="192">
        <v>4.05</v>
      </c>
      <c r="G22" s="193">
        <f t="shared" si="0"/>
        <v>932.88</v>
      </c>
    </row>
    <row r="23" spans="1:7" ht="57" x14ac:dyDescent="0.2">
      <c r="A23" s="208" t="s">
        <v>111</v>
      </c>
      <c r="B23" s="136" t="s">
        <v>153</v>
      </c>
      <c r="C23" s="239" t="s">
        <v>110</v>
      </c>
      <c r="D23" s="235" t="s">
        <v>109</v>
      </c>
      <c r="E23" s="192">
        <f>'Memorial de Calculo'!H71</f>
        <v>209</v>
      </c>
      <c r="F23" s="192">
        <v>58.58</v>
      </c>
      <c r="G23" s="193">
        <f t="shared" si="0"/>
        <v>12243.22</v>
      </c>
    </row>
    <row r="24" spans="1:7" ht="27" x14ac:dyDescent="0.2">
      <c r="A24" s="206"/>
      <c r="B24" s="131" t="s">
        <v>28</v>
      </c>
      <c r="C24" s="135" t="s">
        <v>65</v>
      </c>
      <c r="D24" s="198"/>
      <c r="E24" s="199"/>
      <c r="F24" s="200"/>
      <c r="G24" s="190">
        <f>SUM(G25:G26)</f>
        <v>35888.370000000003</v>
      </c>
    </row>
    <row r="25" spans="1:7" ht="42.75" x14ac:dyDescent="0.2">
      <c r="A25" s="208" t="s">
        <v>114</v>
      </c>
      <c r="B25" s="136" t="s">
        <v>24</v>
      </c>
      <c r="C25" s="239" t="s">
        <v>47</v>
      </c>
      <c r="D25" s="235" t="s">
        <v>0</v>
      </c>
      <c r="E25" s="192">
        <f>'Memorial de Calculo'!H77</f>
        <v>160.99</v>
      </c>
      <c r="F25" s="193">
        <v>137.79</v>
      </c>
      <c r="G25" s="193">
        <f t="shared" si="0"/>
        <v>22182.81</v>
      </c>
    </row>
    <row r="26" spans="1:7" ht="42.75" x14ac:dyDescent="0.2">
      <c r="A26" s="208" t="s">
        <v>151</v>
      </c>
      <c r="B26" s="136" t="s">
        <v>29</v>
      </c>
      <c r="C26" s="239" t="s">
        <v>188</v>
      </c>
      <c r="D26" s="235" t="s">
        <v>0</v>
      </c>
      <c r="E26" s="192">
        <f>'Memorial de Calculo'!H82</f>
        <v>16.5</v>
      </c>
      <c r="F26" s="193">
        <v>830.64</v>
      </c>
      <c r="G26" s="193">
        <f t="shared" si="0"/>
        <v>13705.56</v>
      </c>
    </row>
    <row r="27" spans="1:7" ht="27" x14ac:dyDescent="0.2">
      <c r="A27" s="206"/>
      <c r="B27" s="131" t="s">
        <v>30</v>
      </c>
      <c r="C27" s="135" t="s">
        <v>66</v>
      </c>
      <c r="D27" s="198"/>
      <c r="E27" s="199"/>
      <c r="F27" s="200"/>
      <c r="G27" s="190">
        <f>SUM(G28:G34)</f>
        <v>51793</v>
      </c>
    </row>
    <row r="28" spans="1:7" ht="28.5" x14ac:dyDescent="0.2">
      <c r="A28" s="208" t="s">
        <v>104</v>
      </c>
      <c r="B28" s="136" t="s">
        <v>31</v>
      </c>
      <c r="C28" s="137" t="s">
        <v>42</v>
      </c>
      <c r="D28" s="196" t="s">
        <v>41</v>
      </c>
      <c r="E28" s="197">
        <f>'Memorial de Calculo'!H89</f>
        <v>1119.79</v>
      </c>
      <c r="F28" s="193">
        <v>1.54</v>
      </c>
      <c r="G28" s="193">
        <f t="shared" si="0"/>
        <v>1724.48</v>
      </c>
    </row>
    <row r="29" spans="1:7" ht="57" x14ac:dyDescent="0.2">
      <c r="A29" s="208" t="s">
        <v>105</v>
      </c>
      <c r="B29" s="136" t="s">
        <v>32</v>
      </c>
      <c r="C29" s="137" t="s">
        <v>43</v>
      </c>
      <c r="D29" s="196" t="s">
        <v>44</v>
      </c>
      <c r="E29" s="197">
        <f>'Memorial de Calculo'!H94</f>
        <v>103.02</v>
      </c>
      <c r="F29" s="193">
        <v>260.7</v>
      </c>
      <c r="G29" s="193">
        <f t="shared" si="0"/>
        <v>26857.31</v>
      </c>
    </row>
    <row r="30" spans="1:7" ht="71.25" x14ac:dyDescent="0.2">
      <c r="A30" s="208" t="s">
        <v>261</v>
      </c>
      <c r="B30" s="136" t="s">
        <v>33</v>
      </c>
      <c r="C30" s="239" t="s">
        <v>262</v>
      </c>
      <c r="D30" s="235" t="s">
        <v>45</v>
      </c>
      <c r="E30" s="192">
        <f>'Memorial de Calculo'!I99</f>
        <v>4479.17</v>
      </c>
      <c r="F30" s="193">
        <v>1.83</v>
      </c>
      <c r="G30" s="193">
        <f t="shared" si="0"/>
        <v>8196.8799999999992</v>
      </c>
    </row>
    <row r="31" spans="1:7" ht="42.75" x14ac:dyDescent="0.2">
      <c r="A31" s="208" t="s">
        <v>106</v>
      </c>
      <c r="B31" s="136" t="s">
        <v>34</v>
      </c>
      <c r="C31" s="137" t="s">
        <v>46</v>
      </c>
      <c r="D31" s="196" t="s">
        <v>44</v>
      </c>
      <c r="E31" s="197">
        <f>'Memorial de Calculo'!H104</f>
        <v>103.02</v>
      </c>
      <c r="F31" s="193">
        <v>4.05</v>
      </c>
      <c r="G31" s="193">
        <f t="shared" si="0"/>
        <v>417.23</v>
      </c>
    </row>
    <row r="32" spans="1:7" ht="42.75" x14ac:dyDescent="0.2">
      <c r="A32" s="208" t="s">
        <v>278</v>
      </c>
      <c r="B32" s="136" t="s">
        <v>35</v>
      </c>
      <c r="C32" s="137" t="s">
        <v>274</v>
      </c>
      <c r="D32" s="196" t="s">
        <v>41</v>
      </c>
      <c r="E32" s="197">
        <f>'Memorial de Calculo'!H109</f>
        <v>60</v>
      </c>
      <c r="F32" s="193">
        <v>51.33</v>
      </c>
      <c r="G32" s="193">
        <f t="shared" si="0"/>
        <v>3079.8</v>
      </c>
    </row>
    <row r="33" spans="1:7" ht="57" x14ac:dyDescent="0.2">
      <c r="A33" s="208" t="s">
        <v>281</v>
      </c>
      <c r="B33" s="136" t="s">
        <v>276</v>
      </c>
      <c r="C33" s="137" t="s">
        <v>282</v>
      </c>
      <c r="D33" s="196" t="s">
        <v>273</v>
      </c>
      <c r="E33" s="197">
        <f>'Memorial de Calculo'!H114</f>
        <v>3.6</v>
      </c>
      <c r="F33" s="193">
        <v>566.16999999999996</v>
      </c>
      <c r="G33" s="193">
        <f t="shared" si="0"/>
        <v>2038.21</v>
      </c>
    </row>
    <row r="34" spans="1:7" ht="28.5" x14ac:dyDescent="0.2">
      <c r="A34" s="208" t="s">
        <v>113</v>
      </c>
      <c r="B34" s="136" t="s">
        <v>277</v>
      </c>
      <c r="C34" s="239" t="s">
        <v>112</v>
      </c>
      <c r="D34" s="235" t="s">
        <v>109</v>
      </c>
      <c r="E34" s="192">
        <f>'Memorial de Calculo'!H119</f>
        <v>160.99</v>
      </c>
      <c r="F34" s="193">
        <v>58.88</v>
      </c>
      <c r="G34" s="193">
        <f t="shared" si="0"/>
        <v>9479.09</v>
      </c>
    </row>
    <row r="35" spans="1:7" ht="27" x14ac:dyDescent="0.2">
      <c r="A35" s="206"/>
      <c r="B35" s="131" t="s">
        <v>36</v>
      </c>
      <c r="C35" s="135" t="s">
        <v>67</v>
      </c>
      <c r="D35" s="198"/>
      <c r="E35" s="199"/>
      <c r="F35" s="200"/>
      <c r="G35" s="190">
        <f>SUM(G36:G39)</f>
        <v>29895.3</v>
      </c>
    </row>
    <row r="36" spans="1:7" ht="28.5" x14ac:dyDescent="0.2">
      <c r="A36" s="208" t="s">
        <v>104</v>
      </c>
      <c r="B36" s="136" t="s">
        <v>37</v>
      </c>
      <c r="C36" s="137" t="s">
        <v>42</v>
      </c>
      <c r="D36" s="196" t="s">
        <v>41</v>
      </c>
      <c r="E36" s="197">
        <f>'Memorial de Calculo'!H125</f>
        <v>900</v>
      </c>
      <c r="F36" s="193">
        <v>1.54</v>
      </c>
      <c r="G36" s="193">
        <f t="shared" si="0"/>
        <v>1386</v>
      </c>
    </row>
    <row r="37" spans="1:7" ht="57" x14ac:dyDescent="0.2">
      <c r="A37" s="208" t="s">
        <v>105</v>
      </c>
      <c r="B37" s="136" t="s">
        <v>38</v>
      </c>
      <c r="C37" s="137" t="s">
        <v>43</v>
      </c>
      <c r="D37" s="196" t="s">
        <v>44</v>
      </c>
      <c r="E37" s="197">
        <f>'Memorial de Calculo'!H131</f>
        <v>82.8</v>
      </c>
      <c r="F37" s="193">
        <v>260.7</v>
      </c>
      <c r="G37" s="193">
        <f t="shared" si="0"/>
        <v>21585.96</v>
      </c>
    </row>
    <row r="38" spans="1:7" ht="71.25" x14ac:dyDescent="0.2">
      <c r="A38" s="208" t="s">
        <v>261</v>
      </c>
      <c r="B38" s="136" t="s">
        <v>39</v>
      </c>
      <c r="C38" s="239" t="s">
        <v>260</v>
      </c>
      <c r="D38" s="235" t="s">
        <v>45</v>
      </c>
      <c r="E38" s="192">
        <f>'Memorial de Calculo'!I136</f>
        <v>3600</v>
      </c>
      <c r="F38" s="193">
        <v>1.83</v>
      </c>
      <c r="G38" s="193">
        <f t="shared" ref="G38" si="2">ROUND(E38*F38,2)</f>
        <v>6588</v>
      </c>
    </row>
    <row r="39" spans="1:7" ht="42.75" x14ac:dyDescent="0.2">
      <c r="A39" s="208" t="s">
        <v>106</v>
      </c>
      <c r="B39" s="136" t="s">
        <v>51</v>
      </c>
      <c r="C39" s="137" t="s">
        <v>46</v>
      </c>
      <c r="D39" s="196" t="s">
        <v>44</v>
      </c>
      <c r="E39" s="197">
        <f>'Memorial de Calculo'!H142</f>
        <v>82.8</v>
      </c>
      <c r="F39" s="193">
        <v>4.05</v>
      </c>
      <c r="G39" s="193">
        <f t="shared" si="0"/>
        <v>335.34</v>
      </c>
    </row>
    <row r="40" spans="1:7" ht="27" x14ac:dyDescent="0.2">
      <c r="A40" s="206"/>
      <c r="B40" s="131" t="s">
        <v>52</v>
      </c>
      <c r="C40" s="135" t="s">
        <v>68</v>
      </c>
      <c r="D40" s="198"/>
      <c r="E40" s="199"/>
      <c r="F40" s="200"/>
      <c r="G40" s="190">
        <f>SUM(G41:G43)</f>
        <v>4151.3599999999997</v>
      </c>
    </row>
    <row r="41" spans="1:7" ht="40.5" x14ac:dyDescent="0.2">
      <c r="A41" s="208" t="s">
        <v>107</v>
      </c>
      <c r="B41" s="136" t="s">
        <v>90</v>
      </c>
      <c r="C41" s="239" t="s">
        <v>53</v>
      </c>
      <c r="D41" s="235" t="s">
        <v>41</v>
      </c>
      <c r="E41" s="192">
        <f>'Memorial de Calculo'!I148</f>
        <v>1.71</v>
      </c>
      <c r="F41" s="193">
        <v>316.12</v>
      </c>
      <c r="G41" s="193">
        <f t="shared" si="0"/>
        <v>540.57000000000005</v>
      </c>
    </row>
    <row r="42" spans="1:7" ht="42.75" x14ac:dyDescent="0.2">
      <c r="A42" s="208" t="s">
        <v>116</v>
      </c>
      <c r="B42" s="136" t="s">
        <v>91</v>
      </c>
      <c r="C42" s="137" t="s">
        <v>54</v>
      </c>
      <c r="D42" s="196" t="s">
        <v>41</v>
      </c>
      <c r="E42" s="197">
        <f>'Memorial de Calculo'!H153</f>
        <v>110.98</v>
      </c>
      <c r="F42" s="193">
        <v>9.32</v>
      </c>
      <c r="G42" s="193">
        <f t="shared" si="0"/>
        <v>1034.33</v>
      </c>
    </row>
    <row r="43" spans="1:7" ht="42.75" x14ac:dyDescent="0.2">
      <c r="A43" s="208" t="s">
        <v>108</v>
      </c>
      <c r="B43" s="136" t="s">
        <v>92</v>
      </c>
      <c r="C43" s="137" t="s">
        <v>55</v>
      </c>
      <c r="D43" s="196" t="s">
        <v>41</v>
      </c>
      <c r="E43" s="197">
        <f>'Memorial de Calculo'!H158</f>
        <v>139.57</v>
      </c>
      <c r="F43" s="193">
        <v>18.46</v>
      </c>
      <c r="G43" s="193">
        <f t="shared" si="0"/>
        <v>2576.46</v>
      </c>
    </row>
    <row r="44" spans="1:7" ht="27" x14ac:dyDescent="0.2">
      <c r="A44" s="206"/>
      <c r="B44" s="131" t="s">
        <v>56</v>
      </c>
      <c r="C44" s="135" t="s">
        <v>69</v>
      </c>
      <c r="D44" s="198"/>
      <c r="E44" s="199"/>
      <c r="F44" s="200"/>
      <c r="G44" s="190">
        <f>SUM(G45:G47)</f>
        <v>2364.67</v>
      </c>
    </row>
    <row r="45" spans="1:7" ht="40.5" x14ac:dyDescent="0.2">
      <c r="A45" s="208" t="s">
        <v>107</v>
      </c>
      <c r="B45" s="136" t="s">
        <v>93</v>
      </c>
      <c r="C45" s="137" t="s">
        <v>53</v>
      </c>
      <c r="D45" s="196" t="s">
        <v>41</v>
      </c>
      <c r="E45" s="197">
        <v>1.01</v>
      </c>
      <c r="F45" s="193">
        <v>316.12</v>
      </c>
      <c r="G45" s="193">
        <f t="shared" si="0"/>
        <v>319.27999999999997</v>
      </c>
    </row>
    <row r="46" spans="1:7" ht="42.75" x14ac:dyDescent="0.2">
      <c r="A46" s="208" t="s">
        <v>116</v>
      </c>
      <c r="B46" s="136" t="s">
        <v>94</v>
      </c>
      <c r="C46" s="137" t="s">
        <v>57</v>
      </c>
      <c r="D46" s="196" t="s">
        <v>41</v>
      </c>
      <c r="E46" s="197">
        <v>57.66</v>
      </c>
      <c r="F46" s="193">
        <v>9.32</v>
      </c>
      <c r="G46" s="193">
        <f t="shared" si="0"/>
        <v>537.39</v>
      </c>
    </row>
    <row r="47" spans="1:7" ht="42.75" x14ac:dyDescent="0.2">
      <c r="A47" s="208" t="s">
        <v>108</v>
      </c>
      <c r="B47" s="136" t="s">
        <v>95</v>
      </c>
      <c r="C47" s="137" t="s">
        <v>55</v>
      </c>
      <c r="D47" s="196" t="s">
        <v>41</v>
      </c>
      <c r="E47" s="197">
        <v>81.69</v>
      </c>
      <c r="F47" s="193">
        <v>18.46</v>
      </c>
      <c r="G47" s="193">
        <f t="shared" si="0"/>
        <v>1508</v>
      </c>
    </row>
    <row r="48" spans="1:7" ht="27" x14ac:dyDescent="0.2">
      <c r="A48" s="206"/>
      <c r="B48" s="131" t="s">
        <v>58</v>
      </c>
      <c r="C48" s="135" t="s">
        <v>59</v>
      </c>
      <c r="D48" s="198"/>
      <c r="E48" s="199"/>
      <c r="F48" s="200"/>
      <c r="G48" s="190">
        <f>SUM(G49:G51)</f>
        <v>1277.8399999999999</v>
      </c>
    </row>
    <row r="49" spans="1:7" ht="40.5" x14ac:dyDescent="0.2">
      <c r="A49" s="208" t="s">
        <v>107</v>
      </c>
      <c r="B49" s="136" t="s">
        <v>96</v>
      </c>
      <c r="C49" s="137" t="s">
        <v>53</v>
      </c>
      <c r="D49" s="196" t="s">
        <v>41</v>
      </c>
      <c r="E49" s="197">
        <f>'Memorial de Calculo'!H180</f>
        <v>0.35</v>
      </c>
      <c r="F49" s="193">
        <v>316.12</v>
      </c>
      <c r="G49" s="193">
        <f t="shared" si="0"/>
        <v>110.64</v>
      </c>
    </row>
    <row r="50" spans="1:7" ht="42.75" x14ac:dyDescent="0.2">
      <c r="A50" s="208" t="s">
        <v>116</v>
      </c>
      <c r="B50" s="136" t="s">
        <v>97</v>
      </c>
      <c r="C50" s="137" t="s">
        <v>60</v>
      </c>
      <c r="D50" s="196" t="s">
        <v>41</v>
      </c>
      <c r="E50" s="197">
        <f>'Memorial de Calculo'!H185</f>
        <v>17.05</v>
      </c>
      <c r="F50" s="193">
        <v>9.32</v>
      </c>
      <c r="G50" s="193">
        <f t="shared" si="0"/>
        <v>158.91</v>
      </c>
    </row>
    <row r="51" spans="1:7" ht="42.75" x14ac:dyDescent="0.2">
      <c r="A51" s="208" t="s">
        <v>108</v>
      </c>
      <c r="B51" s="136" t="s">
        <v>98</v>
      </c>
      <c r="C51" s="137" t="s">
        <v>55</v>
      </c>
      <c r="D51" s="196" t="s">
        <v>41</v>
      </c>
      <c r="E51" s="197">
        <f>'Memorial de Calculo'!H190</f>
        <v>54.62</v>
      </c>
      <c r="F51" s="193">
        <v>18.46</v>
      </c>
      <c r="G51" s="193">
        <f t="shared" si="0"/>
        <v>1008.29</v>
      </c>
    </row>
    <row r="52" spans="1:7" ht="27" x14ac:dyDescent="0.2">
      <c r="A52" s="206"/>
      <c r="B52" s="131" t="s">
        <v>61</v>
      </c>
      <c r="C52" s="135" t="s">
        <v>70</v>
      </c>
      <c r="D52" s="198"/>
      <c r="E52" s="199"/>
      <c r="F52" s="200"/>
      <c r="G52" s="190">
        <f>SUM(G53:G55)</f>
        <v>1209.55</v>
      </c>
    </row>
    <row r="53" spans="1:7" ht="40.5" x14ac:dyDescent="0.2">
      <c r="A53" s="208" t="s">
        <v>107</v>
      </c>
      <c r="B53" s="136" t="s">
        <v>99</v>
      </c>
      <c r="C53" s="137" t="s">
        <v>53</v>
      </c>
      <c r="D53" s="196" t="s">
        <v>41</v>
      </c>
      <c r="E53" s="197">
        <f>'Memorial de Calculo'!H196</f>
        <v>1.05</v>
      </c>
      <c r="F53" s="193">
        <v>316.12</v>
      </c>
      <c r="G53" s="193">
        <f t="shared" si="0"/>
        <v>331.93</v>
      </c>
    </row>
    <row r="54" spans="1:7" ht="42.75" x14ac:dyDescent="0.2">
      <c r="A54" s="208" t="s">
        <v>116</v>
      </c>
      <c r="B54" s="136" t="s">
        <v>100</v>
      </c>
      <c r="C54" s="137" t="s">
        <v>63</v>
      </c>
      <c r="D54" s="196" t="s">
        <v>41</v>
      </c>
      <c r="E54" s="197">
        <f>'Memorial de Calculo'!H201</f>
        <v>49.6</v>
      </c>
      <c r="F54" s="193">
        <v>9.32</v>
      </c>
      <c r="G54" s="193">
        <f t="shared" si="0"/>
        <v>462.27</v>
      </c>
    </row>
    <row r="55" spans="1:7" ht="42.75" x14ac:dyDescent="0.2">
      <c r="A55" s="208" t="s">
        <v>108</v>
      </c>
      <c r="B55" s="136" t="s">
        <v>101</v>
      </c>
      <c r="C55" s="137" t="s">
        <v>55</v>
      </c>
      <c r="D55" s="196" t="s">
        <v>41</v>
      </c>
      <c r="E55" s="197">
        <f>'Memorial de Calculo'!H206</f>
        <v>22.5</v>
      </c>
      <c r="F55" s="193">
        <v>18.46</v>
      </c>
      <c r="G55" s="193">
        <f t="shared" si="0"/>
        <v>415.35</v>
      </c>
    </row>
    <row r="56" spans="1:7" ht="14.25" x14ac:dyDescent="0.2">
      <c r="A56" s="206"/>
      <c r="B56" s="131" t="s">
        <v>62</v>
      </c>
      <c r="C56" s="135" t="s">
        <v>64</v>
      </c>
      <c r="D56" s="198"/>
      <c r="E56" s="199"/>
      <c r="F56" s="200"/>
      <c r="G56" s="190">
        <f>SUM(G57:G57)</f>
        <v>17198.259999999998</v>
      </c>
    </row>
    <row r="57" spans="1:7" ht="27" x14ac:dyDescent="0.2">
      <c r="A57" s="208" t="s">
        <v>117</v>
      </c>
      <c r="B57" s="136" t="s">
        <v>102</v>
      </c>
      <c r="C57" s="137" t="s">
        <v>64</v>
      </c>
      <c r="D57" s="196" t="s">
        <v>192</v>
      </c>
      <c r="E57" s="197">
        <v>1</v>
      </c>
      <c r="F57" s="193">
        <v>17198.259999999998</v>
      </c>
      <c r="G57" s="193">
        <f t="shared" si="0"/>
        <v>17198.259999999998</v>
      </c>
    </row>
    <row r="58" spans="1:7" ht="14.25" x14ac:dyDescent="0.2">
      <c r="A58" s="246"/>
      <c r="B58" s="201"/>
      <c r="C58" s="137"/>
      <c r="D58" s="202"/>
      <c r="E58" s="203"/>
      <c r="F58" s="204"/>
      <c r="G58" s="205"/>
    </row>
    <row r="59" spans="1:7" ht="13.5" x14ac:dyDescent="0.2">
      <c r="A59" s="276" t="s">
        <v>243</v>
      </c>
      <c r="B59" s="276"/>
      <c r="C59" s="276"/>
      <c r="D59" s="276"/>
      <c r="E59" s="276"/>
      <c r="F59" s="279">
        <f>SUM(G7:G57)/2</f>
        <v>417139.22</v>
      </c>
      <c r="G59" s="279"/>
    </row>
    <row r="60" spans="1:7" ht="12.75" x14ac:dyDescent="0.2">
      <c r="A60" s="12"/>
      <c r="B60" s="12"/>
      <c r="C60" s="12"/>
      <c r="D60" s="12"/>
      <c r="E60" s="12"/>
      <c r="F60" s="12"/>
      <c r="G60" s="12"/>
    </row>
    <row r="61" spans="1:7" ht="24" customHeight="1" x14ac:dyDescent="0.15">
      <c r="A61" s="1"/>
      <c r="B61" s="2"/>
      <c r="C61" s="3"/>
      <c r="D61" s="4"/>
      <c r="E61" s="5"/>
      <c r="F61" s="5"/>
      <c r="G61" s="5"/>
    </row>
    <row r="62" spans="1:7" ht="19.5" customHeight="1" x14ac:dyDescent="0.15">
      <c r="A62" s="6"/>
      <c r="B62" s="2"/>
      <c r="C62" s="277" t="s">
        <v>22</v>
      </c>
      <c r="D62" s="277"/>
      <c r="E62" s="277"/>
      <c r="F62" s="5"/>
      <c r="G62" s="5"/>
    </row>
  </sheetData>
  <mergeCells count="14">
    <mergeCell ref="A1:G1"/>
    <mergeCell ref="A3:G3"/>
    <mergeCell ref="A59:E59"/>
    <mergeCell ref="C62:E62"/>
    <mergeCell ref="D5:D6"/>
    <mergeCell ref="E5:E6"/>
    <mergeCell ref="F5:F6"/>
    <mergeCell ref="G5:G6"/>
    <mergeCell ref="F59:G59"/>
    <mergeCell ref="A4:A6"/>
    <mergeCell ref="B4:B6"/>
    <mergeCell ref="C4:C6"/>
    <mergeCell ref="D4:G4"/>
    <mergeCell ref="A2:G2"/>
  </mergeCells>
  <pageMargins left="0.98425196850393704" right="0.39370078740157483" top="1.7716535433070868" bottom="0.59055118110236227" header="0.11811023622047245" footer="0.31496062992125984"/>
  <pageSetup paperSize="9" orientation="portrait" r:id="rId1"/>
  <headerFooter>
    <oddHeader>&amp;C&amp;G</oddHeader>
    <oddFooter>&amp;CRua Elias Estevão Colnago, nº 65 – Centro - Itarana/ES   CEP 29620-000    Tel.: (27) 3720-4900</oddFoot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6"/>
  <sheetViews>
    <sheetView view="pageBreakPreview" topLeftCell="A13" zoomScale="110" zoomScaleNormal="100" zoomScaleSheetLayoutView="110" workbookViewId="0">
      <selection activeCell="H16" sqref="H1:J1048576"/>
    </sheetView>
  </sheetViews>
  <sheetFormatPr defaultRowHeight="12.75" x14ac:dyDescent="0.2"/>
  <cols>
    <col min="1" max="1" width="5.1640625" style="110" customWidth="1"/>
    <col min="2" max="2" width="29.5" style="110" customWidth="1"/>
    <col min="3" max="3" width="12" style="110" customWidth="1"/>
    <col min="4" max="4" width="14.83203125" style="110" customWidth="1"/>
    <col min="5" max="7" width="11.83203125" style="110" customWidth="1"/>
    <col min="8" max="16384" width="9.33203125" style="110"/>
  </cols>
  <sheetData>
    <row r="1" spans="1:7" ht="19.899999999999999" customHeight="1" x14ac:dyDescent="0.2">
      <c r="A1" s="295" t="s">
        <v>163</v>
      </c>
      <c r="B1" s="296"/>
      <c r="C1" s="296"/>
      <c r="D1" s="296"/>
      <c r="E1" s="296"/>
      <c r="F1" s="296"/>
      <c r="G1" s="297"/>
    </row>
    <row r="2" spans="1:7" ht="29.25" customHeight="1" x14ac:dyDescent="0.2">
      <c r="A2" s="298" t="s">
        <v>242</v>
      </c>
      <c r="B2" s="299"/>
      <c r="C2" s="299"/>
      <c r="D2" s="299"/>
      <c r="E2" s="299"/>
      <c r="F2" s="299"/>
      <c r="G2" s="300"/>
    </row>
    <row r="3" spans="1:7" ht="19.899999999999999" customHeight="1" x14ac:dyDescent="0.2">
      <c r="A3" s="301" t="s">
        <v>187</v>
      </c>
      <c r="B3" s="302"/>
      <c r="C3" s="302"/>
      <c r="D3" s="302"/>
      <c r="E3" s="111"/>
      <c r="F3" s="112"/>
      <c r="G3" s="122"/>
    </row>
    <row r="4" spans="1:7" ht="12.75" customHeight="1" x14ac:dyDescent="0.2">
      <c r="A4" s="303" t="s">
        <v>164</v>
      </c>
      <c r="B4" s="307" t="s">
        <v>165</v>
      </c>
      <c r="C4" s="305" t="s">
        <v>166</v>
      </c>
      <c r="D4" s="305" t="s">
        <v>189</v>
      </c>
      <c r="E4" s="303" t="s">
        <v>167</v>
      </c>
      <c r="F4" s="303"/>
      <c r="G4" s="303"/>
    </row>
    <row r="5" spans="1:7" x14ac:dyDescent="0.2">
      <c r="A5" s="304"/>
      <c r="B5" s="303"/>
      <c r="C5" s="306"/>
      <c r="D5" s="306"/>
      <c r="E5" s="113">
        <v>1</v>
      </c>
      <c r="F5" s="113">
        <v>2</v>
      </c>
      <c r="G5" s="113">
        <v>3</v>
      </c>
    </row>
    <row r="6" spans="1:7" ht="13.5" x14ac:dyDescent="0.2">
      <c r="A6" s="293" t="s">
        <v>168</v>
      </c>
      <c r="B6" s="283" t="str">
        <f>'Planilha Orçamentária'!C7</f>
        <v xml:space="preserve"> CANTEIRO DE OBRAS</v>
      </c>
      <c r="C6" s="285">
        <f>'Planilha Orçamentária'!G7</f>
        <v>3985.16</v>
      </c>
      <c r="D6" s="114" t="s">
        <v>169</v>
      </c>
      <c r="E6" s="115">
        <v>1</v>
      </c>
      <c r="F6" s="115"/>
      <c r="G6" s="115"/>
    </row>
    <row r="7" spans="1:7" ht="13.5" x14ac:dyDescent="0.2">
      <c r="A7" s="293"/>
      <c r="B7" s="284"/>
      <c r="C7" s="286"/>
      <c r="D7" s="116" t="s">
        <v>170</v>
      </c>
      <c r="E7" s="117">
        <f>E6*$C6</f>
        <v>3985.16</v>
      </c>
      <c r="F7" s="117">
        <f t="shared" ref="F7:G7" si="0">F6*$C6</f>
        <v>0</v>
      </c>
      <c r="G7" s="117">
        <f t="shared" si="0"/>
        <v>0</v>
      </c>
    </row>
    <row r="8" spans="1:7" ht="13.5" x14ac:dyDescent="0.2">
      <c r="A8" s="293" t="s">
        <v>171</v>
      </c>
      <c r="B8" s="283" t="str">
        <f>'Planilha Orçamentária'!C10</f>
        <v>PAVIMENTAÇÃO DA RUA JOSÉ COLNAGO</v>
      </c>
      <c r="C8" s="285">
        <f>'Planilha Orçamentária'!G10</f>
        <v>123780.72</v>
      </c>
      <c r="D8" s="114" t="s">
        <v>169</v>
      </c>
      <c r="E8" s="115"/>
      <c r="F8" s="115">
        <v>1</v>
      </c>
      <c r="G8" s="115"/>
    </row>
    <row r="9" spans="1:7" ht="13.5" x14ac:dyDescent="0.2">
      <c r="A9" s="293"/>
      <c r="B9" s="284"/>
      <c r="C9" s="286"/>
      <c r="D9" s="116" t="s">
        <v>170</v>
      </c>
      <c r="E9" s="117">
        <f>E8*$C8</f>
        <v>0</v>
      </c>
      <c r="F9" s="117">
        <f t="shared" ref="F9" si="1">F8*$C8</f>
        <v>123780.72</v>
      </c>
      <c r="G9" s="117">
        <f t="shared" ref="G9" si="2">G8*$C8</f>
        <v>0</v>
      </c>
    </row>
    <row r="10" spans="1:7" ht="13.5" x14ac:dyDescent="0.2">
      <c r="A10" s="293" t="s">
        <v>172</v>
      </c>
      <c r="B10" s="283" t="str">
        <f>'Planilha Orçamentária'!C15</f>
        <v>DRENAGEM DA RUA DOM LUIZ SCORTEGAGNA</v>
      </c>
      <c r="C10" s="285">
        <f>'Planilha Orçamentária'!G15</f>
        <v>50186.13</v>
      </c>
      <c r="D10" s="114" t="s">
        <v>169</v>
      </c>
      <c r="E10" s="115">
        <v>1</v>
      </c>
      <c r="F10" s="115"/>
      <c r="G10" s="115"/>
    </row>
    <row r="11" spans="1:7" ht="13.5" x14ac:dyDescent="0.2">
      <c r="A11" s="293"/>
      <c r="B11" s="284"/>
      <c r="C11" s="286"/>
      <c r="D11" s="116" t="s">
        <v>170</v>
      </c>
      <c r="E11" s="117">
        <f>E10*$C10</f>
        <v>50186.13</v>
      </c>
      <c r="F11" s="117">
        <f t="shared" ref="F11" si="3">F10*$C10</f>
        <v>0</v>
      </c>
      <c r="G11" s="117">
        <f t="shared" ref="G11" si="4">G10*$C10</f>
        <v>0</v>
      </c>
    </row>
    <row r="12" spans="1:7" ht="13.5" x14ac:dyDescent="0.2">
      <c r="A12" s="293" t="s">
        <v>173</v>
      </c>
      <c r="B12" s="283" t="str">
        <f>'Planilha Orçamentária'!C18</f>
        <v>PAVIMENTAÇÃO DA RUA DOM LUIZ SCORTEGAGNA</v>
      </c>
      <c r="C12" s="285">
        <f>'Planilha Orçamentária'!G18</f>
        <v>95408.86</v>
      </c>
      <c r="D12" s="114" t="s">
        <v>169</v>
      </c>
      <c r="E12" s="115">
        <v>0.13</v>
      </c>
      <c r="F12" s="115"/>
      <c r="G12" s="115">
        <v>0.87</v>
      </c>
    </row>
    <row r="13" spans="1:7" ht="13.5" x14ac:dyDescent="0.2">
      <c r="A13" s="293"/>
      <c r="B13" s="284"/>
      <c r="C13" s="286"/>
      <c r="D13" s="116" t="s">
        <v>170</v>
      </c>
      <c r="E13" s="117">
        <f>E12*$C12</f>
        <v>12403.15</v>
      </c>
      <c r="F13" s="117">
        <f t="shared" ref="F13" si="5">F12*$C12</f>
        <v>0</v>
      </c>
      <c r="G13" s="117">
        <f t="shared" ref="G13" si="6">G12*$C12</f>
        <v>83005.710000000006</v>
      </c>
    </row>
    <row r="14" spans="1:7" ht="13.5" x14ac:dyDescent="0.2">
      <c r="A14" s="293" t="s">
        <v>174</v>
      </c>
      <c r="B14" s="283" t="str">
        <f>'Planilha Orçamentária'!C24</f>
        <v>DRENAGEM DA RUA ANTÔNIO FERREIRA DE JESUS</v>
      </c>
      <c r="C14" s="285">
        <f>'Planilha Orçamentária'!G24</f>
        <v>35888.370000000003</v>
      </c>
      <c r="D14" s="114" t="s">
        <v>169</v>
      </c>
      <c r="E14" s="115">
        <v>1</v>
      </c>
      <c r="F14" s="115"/>
      <c r="G14" s="115"/>
    </row>
    <row r="15" spans="1:7" ht="13.5" x14ac:dyDescent="0.2">
      <c r="A15" s="293"/>
      <c r="B15" s="284"/>
      <c r="C15" s="286"/>
      <c r="D15" s="116" t="s">
        <v>170</v>
      </c>
      <c r="E15" s="117">
        <f>E14*$C14</f>
        <v>35888.370000000003</v>
      </c>
      <c r="F15" s="117">
        <f t="shared" ref="F15" si="7">F14*$C14</f>
        <v>0</v>
      </c>
      <c r="G15" s="117">
        <f t="shared" ref="G15" si="8">G14*$C14</f>
        <v>0</v>
      </c>
    </row>
    <row r="16" spans="1:7" ht="13.5" x14ac:dyDescent="0.2">
      <c r="A16" s="293" t="s">
        <v>180</v>
      </c>
      <c r="B16" s="283" t="str">
        <f>'Planilha Orçamentária'!C27</f>
        <v>PAVIMENTAÇÃO DA RUA ANTÔNIO FERREIRA DE JESUS</v>
      </c>
      <c r="C16" s="285">
        <f>'Planilha Orçamentária'!G27</f>
        <v>51793</v>
      </c>
      <c r="D16" s="114" t="s">
        <v>169</v>
      </c>
      <c r="E16" s="115">
        <v>0.1</v>
      </c>
      <c r="F16" s="115"/>
      <c r="G16" s="115">
        <v>0.9</v>
      </c>
    </row>
    <row r="17" spans="1:7" ht="13.5" x14ac:dyDescent="0.2">
      <c r="A17" s="293"/>
      <c r="B17" s="284"/>
      <c r="C17" s="286"/>
      <c r="D17" s="116" t="s">
        <v>170</v>
      </c>
      <c r="E17" s="117">
        <f>E16*$C16</f>
        <v>5179.3</v>
      </c>
      <c r="F17" s="117">
        <f t="shared" ref="F17" si="9">F16*$C16</f>
        <v>0</v>
      </c>
      <c r="G17" s="117">
        <f t="shared" ref="G17" si="10">G16*$C16</f>
        <v>46613.7</v>
      </c>
    </row>
    <row r="18" spans="1:7" ht="13.5" x14ac:dyDescent="0.2">
      <c r="A18" s="293" t="s">
        <v>181</v>
      </c>
      <c r="B18" s="283" t="str">
        <f>'Planilha Orçamentária'!C35</f>
        <v>PAVIMENTAÇÃO DA RUA SANTOS VENTURINI</v>
      </c>
      <c r="C18" s="285">
        <f>'Planilha Orçamentária'!G35</f>
        <v>29895.3</v>
      </c>
      <c r="D18" s="114" t="s">
        <v>169</v>
      </c>
      <c r="E18" s="115"/>
      <c r="F18" s="115">
        <v>1</v>
      </c>
      <c r="G18" s="115"/>
    </row>
    <row r="19" spans="1:7" ht="13.5" x14ac:dyDescent="0.2">
      <c r="A19" s="293"/>
      <c r="B19" s="284"/>
      <c r="C19" s="286"/>
      <c r="D19" s="116" t="s">
        <v>170</v>
      </c>
      <c r="E19" s="117">
        <f>E18*$C18</f>
        <v>0</v>
      </c>
      <c r="F19" s="117">
        <f t="shared" ref="F19" si="11">F18*$C18</f>
        <v>29895.3</v>
      </c>
      <c r="G19" s="117">
        <f t="shared" ref="G19" si="12">G18*$C18</f>
        <v>0</v>
      </c>
    </row>
    <row r="20" spans="1:7" ht="13.5" x14ac:dyDescent="0.2">
      <c r="A20" s="293" t="s">
        <v>182</v>
      </c>
      <c r="B20" s="283" t="str">
        <f>'Planilha Orçamentária'!C40</f>
        <v>SINALIZAÇÃO - HORIZONTAL E VERTICAL DA RUA JOSÉ COLNAGO</v>
      </c>
      <c r="C20" s="285">
        <f>'Planilha Orçamentária'!G40</f>
        <v>4151.3599999999997</v>
      </c>
      <c r="D20" s="114" t="s">
        <v>169</v>
      </c>
      <c r="E20" s="115"/>
      <c r="F20" s="115"/>
      <c r="G20" s="115">
        <v>1</v>
      </c>
    </row>
    <row r="21" spans="1:7" ht="13.5" x14ac:dyDescent="0.2">
      <c r="A21" s="293"/>
      <c r="B21" s="284"/>
      <c r="C21" s="286"/>
      <c r="D21" s="116" t="s">
        <v>170</v>
      </c>
      <c r="E21" s="117">
        <f>E20*$C20</f>
        <v>0</v>
      </c>
      <c r="F21" s="117">
        <f t="shared" ref="F21" si="13">F20*$C20</f>
        <v>0</v>
      </c>
      <c r="G21" s="117">
        <f t="shared" ref="G21" si="14">G20*$C20</f>
        <v>4151.3599999999997</v>
      </c>
    </row>
    <row r="22" spans="1:7" ht="13.5" x14ac:dyDescent="0.2">
      <c r="A22" s="293" t="s">
        <v>183</v>
      </c>
      <c r="B22" s="283" t="str">
        <f>'Planilha Orçamentária'!C44</f>
        <v>SINALIZAÇÃO - HORIZONTAL E VERTICAL DA RUA DOM LUIZ SCORTEGAGNA</v>
      </c>
      <c r="C22" s="285">
        <f>'Planilha Orçamentária'!G44</f>
        <v>2364.67</v>
      </c>
      <c r="D22" s="114" t="s">
        <v>169</v>
      </c>
      <c r="E22" s="115"/>
      <c r="F22" s="115"/>
      <c r="G22" s="115">
        <v>1</v>
      </c>
    </row>
    <row r="23" spans="1:7" ht="13.5" x14ac:dyDescent="0.2">
      <c r="A23" s="293"/>
      <c r="B23" s="284"/>
      <c r="C23" s="286"/>
      <c r="D23" s="116" t="s">
        <v>170</v>
      </c>
      <c r="E23" s="117">
        <f>E22*$C22</f>
        <v>0</v>
      </c>
      <c r="F23" s="117">
        <f t="shared" ref="F23" si="15">F22*$C22</f>
        <v>0</v>
      </c>
      <c r="G23" s="117">
        <f t="shared" ref="G23" si="16">G22*$C22</f>
        <v>2364.67</v>
      </c>
    </row>
    <row r="24" spans="1:7" ht="13.5" x14ac:dyDescent="0.2">
      <c r="A24" s="293" t="s">
        <v>184</v>
      </c>
      <c r="B24" s="283" t="str">
        <f>'Planilha Orçamentária'!C48</f>
        <v>SINALIZAÇÃO - HORIZONTAL E VERTICAL DA RUA ANTÔNIO FERREIRA DE JESUS</v>
      </c>
      <c r="C24" s="285">
        <f>'Planilha Orçamentária'!G48</f>
        <v>1277.8399999999999</v>
      </c>
      <c r="D24" s="114" t="s">
        <v>169</v>
      </c>
      <c r="E24" s="115"/>
      <c r="F24" s="115"/>
      <c r="G24" s="115">
        <v>1</v>
      </c>
    </row>
    <row r="25" spans="1:7" ht="13.5" x14ac:dyDescent="0.2">
      <c r="A25" s="293"/>
      <c r="B25" s="284"/>
      <c r="C25" s="286"/>
      <c r="D25" s="116" t="s">
        <v>170</v>
      </c>
      <c r="E25" s="117">
        <f>E24*$C24</f>
        <v>0</v>
      </c>
      <c r="F25" s="117">
        <f t="shared" ref="F25" si="17">F24*$C24</f>
        <v>0</v>
      </c>
      <c r="G25" s="117">
        <f t="shared" ref="G25" si="18">G24*$C24</f>
        <v>1277.8399999999999</v>
      </c>
    </row>
    <row r="26" spans="1:7" ht="13.5" x14ac:dyDescent="0.2">
      <c r="A26" s="293" t="s">
        <v>185</v>
      </c>
      <c r="B26" s="283" t="str">
        <f>'Planilha Orçamentária'!C52</f>
        <v>SINALIZAÇÃO - HORIZONTAL E VERTICAL DA RUA SANTOS VENTURINI</v>
      </c>
      <c r="C26" s="285">
        <f>'Planilha Orçamentária'!G52</f>
        <v>1209.55</v>
      </c>
      <c r="D26" s="114" t="s">
        <v>169</v>
      </c>
      <c r="E26" s="115"/>
      <c r="F26" s="115"/>
      <c r="G26" s="115">
        <v>1</v>
      </c>
    </row>
    <row r="27" spans="1:7" ht="13.5" x14ac:dyDescent="0.2">
      <c r="A27" s="293"/>
      <c r="B27" s="284"/>
      <c r="C27" s="286"/>
      <c r="D27" s="116" t="s">
        <v>170</v>
      </c>
      <c r="E27" s="117">
        <f>E26*$C26</f>
        <v>0</v>
      </c>
      <c r="F27" s="117">
        <f t="shared" ref="F27" si="19">F26*$C26</f>
        <v>0</v>
      </c>
      <c r="G27" s="117">
        <f t="shared" ref="G27" si="20">G26*$C26</f>
        <v>1209.55</v>
      </c>
    </row>
    <row r="28" spans="1:7" ht="13.5" x14ac:dyDescent="0.2">
      <c r="A28" s="293" t="s">
        <v>186</v>
      </c>
      <c r="B28" s="283" t="str">
        <f>'Planilha Orçamentária'!C56</f>
        <v>ADMINISTRAÇÃO LOCAL</v>
      </c>
      <c r="C28" s="285">
        <f>'Planilha Orçamentária'!G56</f>
        <v>17198.259999999998</v>
      </c>
      <c r="D28" s="114" t="s">
        <v>169</v>
      </c>
      <c r="E28" s="115">
        <v>0.33329999999999999</v>
      </c>
      <c r="F28" s="115">
        <v>0.33329999999999999</v>
      </c>
      <c r="G28" s="115">
        <v>0.33339999999999997</v>
      </c>
    </row>
    <row r="29" spans="1:7" ht="13.5" x14ac:dyDescent="0.2">
      <c r="A29" s="293"/>
      <c r="B29" s="284"/>
      <c r="C29" s="286"/>
      <c r="D29" s="116" t="s">
        <v>170</v>
      </c>
      <c r="E29" s="117">
        <f>E28*$C28</f>
        <v>5732.18</v>
      </c>
      <c r="F29" s="117">
        <f t="shared" ref="F29" si="21">F28*$C28</f>
        <v>5732.18</v>
      </c>
      <c r="G29" s="117">
        <f t="shared" ref="G29" si="22">G28*$C28</f>
        <v>5733.9</v>
      </c>
    </row>
    <row r="30" spans="1:7" x14ac:dyDescent="0.2">
      <c r="A30" s="281" t="s">
        <v>175</v>
      </c>
      <c r="B30" s="282"/>
      <c r="C30" s="287">
        <f>SUM(C6:C29)</f>
        <v>417139.22</v>
      </c>
      <c r="D30" s="288"/>
      <c r="E30" s="118">
        <f>E32/$C30</f>
        <v>0.27179999999999999</v>
      </c>
      <c r="F30" s="118">
        <f>F32/$C30</f>
        <v>0.3821</v>
      </c>
      <c r="G30" s="118">
        <f>G32/$C30</f>
        <v>0.34610000000000002</v>
      </c>
    </row>
    <row r="31" spans="1:7" x14ac:dyDescent="0.2">
      <c r="A31" s="281" t="s">
        <v>176</v>
      </c>
      <c r="B31" s="282"/>
      <c r="C31" s="289"/>
      <c r="D31" s="290"/>
      <c r="E31" s="118">
        <f>E30</f>
        <v>0.27179999999999999</v>
      </c>
      <c r="F31" s="118">
        <f>F30+E31</f>
        <v>0.65390000000000004</v>
      </c>
      <c r="G31" s="118">
        <f>G30+F31</f>
        <v>1</v>
      </c>
    </row>
    <row r="32" spans="1:7" x14ac:dyDescent="0.2">
      <c r="A32" s="281" t="s">
        <v>177</v>
      </c>
      <c r="B32" s="282"/>
      <c r="C32" s="289"/>
      <c r="D32" s="290"/>
      <c r="E32" s="119">
        <f>ROUND(E7+E9+E11+E13+E15+E17+E19+E21+E23+E25+E27+E29,2)</f>
        <v>113374.29</v>
      </c>
      <c r="F32" s="119">
        <f t="shared" ref="F32:G32" si="23">ROUND(F7+F9+F11+F13+F15+F17+F19+F21+F23+F25+F27+F29,2)</f>
        <v>159408.20000000001</v>
      </c>
      <c r="G32" s="119">
        <f t="shared" si="23"/>
        <v>144356.73000000001</v>
      </c>
    </row>
    <row r="33" spans="1:7" x14ac:dyDescent="0.2">
      <c r="A33" s="281" t="s">
        <v>178</v>
      </c>
      <c r="B33" s="282"/>
      <c r="C33" s="291"/>
      <c r="D33" s="292"/>
      <c r="E33" s="119">
        <f>E32</f>
        <v>113374.29</v>
      </c>
      <c r="F33" s="119">
        <f>E33+F32</f>
        <v>272782.49</v>
      </c>
      <c r="G33" s="119">
        <f>F33+G32</f>
        <v>417139.22</v>
      </c>
    </row>
    <row r="34" spans="1:7" ht="14.25" x14ac:dyDescent="0.3">
      <c r="A34" s="120"/>
      <c r="B34" s="121"/>
      <c r="C34" s="121"/>
      <c r="D34" s="121"/>
      <c r="E34" s="121"/>
      <c r="F34" s="121"/>
      <c r="G34" s="121"/>
    </row>
    <row r="35" spans="1:7" ht="29.25" customHeight="1" x14ac:dyDescent="0.2">
      <c r="A35" s="121"/>
      <c r="B35" s="121"/>
      <c r="C35" s="121"/>
      <c r="D35" s="121"/>
      <c r="E35" s="121"/>
      <c r="F35" s="121"/>
      <c r="G35" s="121"/>
    </row>
    <row r="36" spans="1:7" ht="27" customHeight="1" x14ac:dyDescent="0.3">
      <c r="A36" s="121"/>
      <c r="B36" s="121"/>
      <c r="C36" s="294" t="s">
        <v>179</v>
      </c>
      <c r="D36" s="294"/>
      <c r="E36" s="294"/>
      <c r="F36" s="294"/>
      <c r="G36" s="121"/>
    </row>
  </sheetData>
  <mergeCells count="50">
    <mergeCell ref="A1:G1"/>
    <mergeCell ref="A2:G2"/>
    <mergeCell ref="A3:D3"/>
    <mergeCell ref="A4:A5"/>
    <mergeCell ref="D4:D5"/>
    <mergeCell ref="E4:G4"/>
    <mergeCell ref="B4:B5"/>
    <mergeCell ref="C4:C5"/>
    <mergeCell ref="A22:A23"/>
    <mergeCell ref="B22:B23"/>
    <mergeCell ref="C20:C21"/>
    <mergeCell ref="C22:C23"/>
    <mergeCell ref="A6:A7"/>
    <mergeCell ref="B6:B7"/>
    <mergeCell ref="A8:A9"/>
    <mergeCell ref="B8:B9"/>
    <mergeCell ref="C6:C7"/>
    <mergeCell ref="C8:C9"/>
    <mergeCell ref="C36:F36"/>
    <mergeCell ref="A10:A11"/>
    <mergeCell ref="B10:B11"/>
    <mergeCell ref="A12:A13"/>
    <mergeCell ref="B12:B13"/>
    <mergeCell ref="A14:A15"/>
    <mergeCell ref="B14:B15"/>
    <mergeCell ref="A16:A17"/>
    <mergeCell ref="B16:B17"/>
    <mergeCell ref="A18:A19"/>
    <mergeCell ref="A28:A29"/>
    <mergeCell ref="B28:B29"/>
    <mergeCell ref="A24:A25"/>
    <mergeCell ref="B24:B25"/>
    <mergeCell ref="A26:A27"/>
    <mergeCell ref="B26:B27"/>
    <mergeCell ref="A33:B33"/>
    <mergeCell ref="B18:B19"/>
    <mergeCell ref="C10:C11"/>
    <mergeCell ref="C12:C13"/>
    <mergeCell ref="C14:C15"/>
    <mergeCell ref="C16:C17"/>
    <mergeCell ref="C18:C19"/>
    <mergeCell ref="C24:C25"/>
    <mergeCell ref="C26:C27"/>
    <mergeCell ref="C28:C29"/>
    <mergeCell ref="A30:B30"/>
    <mergeCell ref="C30:D33"/>
    <mergeCell ref="A31:B31"/>
    <mergeCell ref="A32:B32"/>
    <mergeCell ref="A20:A21"/>
    <mergeCell ref="B20:B21"/>
  </mergeCells>
  <conditionalFormatting sqref="E6:G33">
    <cfRule type="cellIs" dxfId="1" priority="34" operator="equal">
      <formula>0</formula>
    </cfRule>
  </conditionalFormatting>
  <pageMargins left="0.9055118110236221" right="0.51181102362204722" top="2.1653543307086616" bottom="0.78740157480314965" header="0.31496062992125984" footer="0.31496062992125984"/>
  <pageSetup paperSize="9" orientation="portrait" r:id="rId1"/>
  <headerFooter>
    <oddHeader>&amp;C&amp;G</oddHeader>
    <oddFooter>&amp;CRua Elias Estevão Colnago, nº 65 – Centro - Itarana/ES   CEP 29620-000    Tel.: (27) 3720-4900</oddFoot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15"/>
  <sheetViews>
    <sheetView view="pageBreakPreview" topLeftCell="A208" zoomScale="150" zoomScaleNormal="115" zoomScaleSheetLayoutView="150" workbookViewId="0">
      <selection activeCell="G216" sqref="G216"/>
    </sheetView>
  </sheetViews>
  <sheetFormatPr defaultRowHeight="12" customHeight="1" x14ac:dyDescent="0.3"/>
  <cols>
    <col min="1" max="1" width="5.1640625" style="81" customWidth="1"/>
    <col min="2" max="2" width="6.83203125" style="39" customWidth="1"/>
    <col min="3" max="3" width="8.33203125" style="82" customWidth="1"/>
    <col min="4" max="4" width="10.83203125" style="83" customWidth="1"/>
    <col min="5" max="7" width="10.83203125" style="84" customWidth="1"/>
    <col min="8" max="8" width="11.6640625" style="85" customWidth="1"/>
    <col min="9" max="9" width="10.33203125" style="84" customWidth="1"/>
    <col min="10" max="10" width="10.1640625" style="84" customWidth="1"/>
    <col min="11" max="11" width="13.83203125" style="14" customWidth="1"/>
    <col min="12" max="256" width="9.33203125" style="14"/>
    <col min="257" max="257" width="6.83203125" style="14" customWidth="1"/>
    <col min="258" max="258" width="13.6640625" style="14" customWidth="1"/>
    <col min="259" max="259" width="10.83203125" style="14" customWidth="1"/>
    <col min="260" max="260" width="12.5" style="14" customWidth="1"/>
    <col min="261" max="261" width="12.33203125" style="14" customWidth="1"/>
    <col min="262" max="263" width="14.1640625" style="14" customWidth="1"/>
    <col min="264" max="264" width="12.33203125" style="14" customWidth="1"/>
    <col min="265" max="265" width="10" style="14" customWidth="1"/>
    <col min="266" max="266" width="13.33203125" style="14" customWidth="1"/>
    <col min="267" max="512" width="9.33203125" style="14"/>
    <col min="513" max="513" width="6.83203125" style="14" customWidth="1"/>
    <col min="514" max="514" width="13.6640625" style="14" customWidth="1"/>
    <col min="515" max="515" width="10.83203125" style="14" customWidth="1"/>
    <col min="516" max="516" width="12.5" style="14" customWidth="1"/>
    <col min="517" max="517" width="12.33203125" style="14" customWidth="1"/>
    <col min="518" max="519" width="14.1640625" style="14" customWidth="1"/>
    <col min="520" max="520" width="12.33203125" style="14" customWidth="1"/>
    <col min="521" max="521" width="10" style="14" customWidth="1"/>
    <col min="522" max="522" width="13.33203125" style="14" customWidth="1"/>
    <col min="523" max="768" width="9.33203125" style="14"/>
    <col min="769" max="769" width="6.83203125" style="14" customWidth="1"/>
    <col min="770" max="770" width="13.6640625" style="14" customWidth="1"/>
    <col min="771" max="771" width="10.83203125" style="14" customWidth="1"/>
    <col min="772" max="772" width="12.5" style="14" customWidth="1"/>
    <col min="773" max="773" width="12.33203125" style="14" customWidth="1"/>
    <col min="774" max="775" width="14.1640625" style="14" customWidth="1"/>
    <col min="776" max="776" width="12.33203125" style="14" customWidth="1"/>
    <col min="777" max="777" width="10" style="14" customWidth="1"/>
    <col min="778" max="778" width="13.33203125" style="14" customWidth="1"/>
    <col min="779" max="1024" width="9.33203125" style="14"/>
    <col min="1025" max="1025" width="6.83203125" style="14" customWidth="1"/>
    <col min="1026" max="1026" width="13.6640625" style="14" customWidth="1"/>
    <col min="1027" max="1027" width="10.83203125" style="14" customWidth="1"/>
    <col min="1028" max="1028" width="12.5" style="14" customWidth="1"/>
    <col min="1029" max="1029" width="12.33203125" style="14" customWidth="1"/>
    <col min="1030" max="1031" width="14.1640625" style="14" customWidth="1"/>
    <col min="1032" max="1032" width="12.33203125" style="14" customWidth="1"/>
    <col min="1033" max="1033" width="10" style="14" customWidth="1"/>
    <col min="1034" max="1034" width="13.33203125" style="14" customWidth="1"/>
    <col min="1035" max="1280" width="9.33203125" style="14"/>
    <col min="1281" max="1281" width="6.83203125" style="14" customWidth="1"/>
    <col min="1282" max="1282" width="13.6640625" style="14" customWidth="1"/>
    <col min="1283" max="1283" width="10.83203125" style="14" customWidth="1"/>
    <col min="1284" max="1284" width="12.5" style="14" customWidth="1"/>
    <col min="1285" max="1285" width="12.33203125" style="14" customWidth="1"/>
    <col min="1286" max="1287" width="14.1640625" style="14" customWidth="1"/>
    <col min="1288" max="1288" width="12.33203125" style="14" customWidth="1"/>
    <col min="1289" max="1289" width="10" style="14" customWidth="1"/>
    <col min="1290" max="1290" width="13.33203125" style="14" customWidth="1"/>
    <col min="1291" max="1536" width="9.33203125" style="14"/>
    <col min="1537" max="1537" width="6.83203125" style="14" customWidth="1"/>
    <col min="1538" max="1538" width="13.6640625" style="14" customWidth="1"/>
    <col min="1539" max="1539" width="10.83203125" style="14" customWidth="1"/>
    <col min="1540" max="1540" width="12.5" style="14" customWidth="1"/>
    <col min="1541" max="1541" width="12.33203125" style="14" customWidth="1"/>
    <col min="1542" max="1543" width="14.1640625" style="14" customWidth="1"/>
    <col min="1544" max="1544" width="12.33203125" style="14" customWidth="1"/>
    <col min="1545" max="1545" width="10" style="14" customWidth="1"/>
    <col min="1546" max="1546" width="13.33203125" style="14" customWidth="1"/>
    <col min="1547" max="1792" width="9.33203125" style="14"/>
    <col min="1793" max="1793" width="6.83203125" style="14" customWidth="1"/>
    <col min="1794" max="1794" width="13.6640625" style="14" customWidth="1"/>
    <col min="1795" max="1795" width="10.83203125" style="14" customWidth="1"/>
    <col min="1796" max="1796" width="12.5" style="14" customWidth="1"/>
    <col min="1797" max="1797" width="12.33203125" style="14" customWidth="1"/>
    <col min="1798" max="1799" width="14.1640625" style="14" customWidth="1"/>
    <col min="1800" max="1800" width="12.33203125" style="14" customWidth="1"/>
    <col min="1801" max="1801" width="10" style="14" customWidth="1"/>
    <col min="1802" max="1802" width="13.33203125" style="14" customWidth="1"/>
    <col min="1803" max="2048" width="9.33203125" style="14"/>
    <col min="2049" max="2049" width="6.83203125" style="14" customWidth="1"/>
    <col min="2050" max="2050" width="13.6640625" style="14" customWidth="1"/>
    <col min="2051" max="2051" width="10.83203125" style="14" customWidth="1"/>
    <col min="2052" max="2052" width="12.5" style="14" customWidth="1"/>
    <col min="2053" max="2053" width="12.33203125" style="14" customWidth="1"/>
    <col min="2054" max="2055" width="14.1640625" style="14" customWidth="1"/>
    <col min="2056" max="2056" width="12.33203125" style="14" customWidth="1"/>
    <col min="2057" max="2057" width="10" style="14" customWidth="1"/>
    <col min="2058" max="2058" width="13.33203125" style="14" customWidth="1"/>
    <col min="2059" max="2304" width="9.33203125" style="14"/>
    <col min="2305" max="2305" width="6.83203125" style="14" customWidth="1"/>
    <col min="2306" max="2306" width="13.6640625" style="14" customWidth="1"/>
    <col min="2307" max="2307" width="10.83203125" style="14" customWidth="1"/>
    <col min="2308" max="2308" width="12.5" style="14" customWidth="1"/>
    <col min="2309" max="2309" width="12.33203125" style="14" customWidth="1"/>
    <col min="2310" max="2311" width="14.1640625" style="14" customWidth="1"/>
    <col min="2312" max="2312" width="12.33203125" style="14" customWidth="1"/>
    <col min="2313" max="2313" width="10" style="14" customWidth="1"/>
    <col min="2314" max="2314" width="13.33203125" style="14" customWidth="1"/>
    <col min="2315" max="2560" width="9.33203125" style="14"/>
    <col min="2561" max="2561" width="6.83203125" style="14" customWidth="1"/>
    <col min="2562" max="2562" width="13.6640625" style="14" customWidth="1"/>
    <col min="2563" max="2563" width="10.83203125" style="14" customWidth="1"/>
    <col min="2564" max="2564" width="12.5" style="14" customWidth="1"/>
    <col min="2565" max="2565" width="12.33203125" style="14" customWidth="1"/>
    <col min="2566" max="2567" width="14.1640625" style="14" customWidth="1"/>
    <col min="2568" max="2568" width="12.33203125" style="14" customWidth="1"/>
    <col min="2569" max="2569" width="10" style="14" customWidth="1"/>
    <col min="2570" max="2570" width="13.33203125" style="14" customWidth="1"/>
    <col min="2571" max="2816" width="9.33203125" style="14"/>
    <col min="2817" max="2817" width="6.83203125" style="14" customWidth="1"/>
    <col min="2818" max="2818" width="13.6640625" style="14" customWidth="1"/>
    <col min="2819" max="2819" width="10.83203125" style="14" customWidth="1"/>
    <col min="2820" max="2820" width="12.5" style="14" customWidth="1"/>
    <col min="2821" max="2821" width="12.33203125" style="14" customWidth="1"/>
    <col min="2822" max="2823" width="14.1640625" style="14" customWidth="1"/>
    <col min="2824" max="2824" width="12.33203125" style="14" customWidth="1"/>
    <col min="2825" max="2825" width="10" style="14" customWidth="1"/>
    <col min="2826" max="2826" width="13.33203125" style="14" customWidth="1"/>
    <col min="2827" max="3072" width="9.33203125" style="14"/>
    <col min="3073" max="3073" width="6.83203125" style="14" customWidth="1"/>
    <col min="3074" max="3074" width="13.6640625" style="14" customWidth="1"/>
    <col min="3075" max="3075" width="10.83203125" style="14" customWidth="1"/>
    <col min="3076" max="3076" width="12.5" style="14" customWidth="1"/>
    <col min="3077" max="3077" width="12.33203125" style="14" customWidth="1"/>
    <col min="3078" max="3079" width="14.1640625" style="14" customWidth="1"/>
    <col min="3080" max="3080" width="12.33203125" style="14" customWidth="1"/>
    <col min="3081" max="3081" width="10" style="14" customWidth="1"/>
    <col min="3082" max="3082" width="13.33203125" style="14" customWidth="1"/>
    <col min="3083" max="3328" width="9.33203125" style="14"/>
    <col min="3329" max="3329" width="6.83203125" style="14" customWidth="1"/>
    <col min="3330" max="3330" width="13.6640625" style="14" customWidth="1"/>
    <col min="3331" max="3331" width="10.83203125" style="14" customWidth="1"/>
    <col min="3332" max="3332" width="12.5" style="14" customWidth="1"/>
    <col min="3333" max="3333" width="12.33203125" style="14" customWidth="1"/>
    <col min="3334" max="3335" width="14.1640625" style="14" customWidth="1"/>
    <col min="3336" max="3336" width="12.33203125" style="14" customWidth="1"/>
    <col min="3337" max="3337" width="10" style="14" customWidth="1"/>
    <col min="3338" max="3338" width="13.33203125" style="14" customWidth="1"/>
    <col min="3339" max="3584" width="9.33203125" style="14"/>
    <col min="3585" max="3585" width="6.83203125" style="14" customWidth="1"/>
    <col min="3586" max="3586" width="13.6640625" style="14" customWidth="1"/>
    <col min="3587" max="3587" width="10.83203125" style="14" customWidth="1"/>
    <col min="3588" max="3588" width="12.5" style="14" customWidth="1"/>
    <col min="3589" max="3589" width="12.33203125" style="14" customWidth="1"/>
    <col min="3590" max="3591" width="14.1640625" style="14" customWidth="1"/>
    <col min="3592" max="3592" width="12.33203125" style="14" customWidth="1"/>
    <col min="3593" max="3593" width="10" style="14" customWidth="1"/>
    <col min="3594" max="3594" width="13.33203125" style="14" customWidth="1"/>
    <col min="3595" max="3840" width="9.33203125" style="14"/>
    <col min="3841" max="3841" width="6.83203125" style="14" customWidth="1"/>
    <col min="3842" max="3842" width="13.6640625" style="14" customWidth="1"/>
    <col min="3843" max="3843" width="10.83203125" style="14" customWidth="1"/>
    <col min="3844" max="3844" width="12.5" style="14" customWidth="1"/>
    <col min="3845" max="3845" width="12.33203125" style="14" customWidth="1"/>
    <col min="3846" max="3847" width="14.1640625" style="14" customWidth="1"/>
    <col min="3848" max="3848" width="12.33203125" style="14" customWidth="1"/>
    <col min="3849" max="3849" width="10" style="14" customWidth="1"/>
    <col min="3850" max="3850" width="13.33203125" style="14" customWidth="1"/>
    <col min="3851" max="4096" width="9.33203125" style="14"/>
    <col min="4097" max="4097" width="6.83203125" style="14" customWidth="1"/>
    <col min="4098" max="4098" width="13.6640625" style="14" customWidth="1"/>
    <col min="4099" max="4099" width="10.83203125" style="14" customWidth="1"/>
    <col min="4100" max="4100" width="12.5" style="14" customWidth="1"/>
    <col min="4101" max="4101" width="12.33203125" style="14" customWidth="1"/>
    <col min="4102" max="4103" width="14.1640625" style="14" customWidth="1"/>
    <col min="4104" max="4104" width="12.33203125" style="14" customWidth="1"/>
    <col min="4105" max="4105" width="10" style="14" customWidth="1"/>
    <col min="4106" max="4106" width="13.33203125" style="14" customWidth="1"/>
    <col min="4107" max="4352" width="9.33203125" style="14"/>
    <col min="4353" max="4353" width="6.83203125" style="14" customWidth="1"/>
    <col min="4354" max="4354" width="13.6640625" style="14" customWidth="1"/>
    <col min="4355" max="4355" width="10.83203125" style="14" customWidth="1"/>
    <col min="4356" max="4356" width="12.5" style="14" customWidth="1"/>
    <col min="4357" max="4357" width="12.33203125" style="14" customWidth="1"/>
    <col min="4358" max="4359" width="14.1640625" style="14" customWidth="1"/>
    <col min="4360" max="4360" width="12.33203125" style="14" customWidth="1"/>
    <col min="4361" max="4361" width="10" style="14" customWidth="1"/>
    <col min="4362" max="4362" width="13.33203125" style="14" customWidth="1"/>
    <col min="4363" max="4608" width="9.33203125" style="14"/>
    <col min="4609" max="4609" width="6.83203125" style="14" customWidth="1"/>
    <col min="4610" max="4610" width="13.6640625" style="14" customWidth="1"/>
    <col min="4611" max="4611" width="10.83203125" style="14" customWidth="1"/>
    <col min="4612" max="4612" width="12.5" style="14" customWidth="1"/>
    <col min="4613" max="4613" width="12.33203125" style="14" customWidth="1"/>
    <col min="4614" max="4615" width="14.1640625" style="14" customWidth="1"/>
    <col min="4616" max="4616" width="12.33203125" style="14" customWidth="1"/>
    <col min="4617" max="4617" width="10" style="14" customWidth="1"/>
    <col min="4618" max="4618" width="13.33203125" style="14" customWidth="1"/>
    <col min="4619" max="4864" width="9.33203125" style="14"/>
    <col min="4865" max="4865" width="6.83203125" style="14" customWidth="1"/>
    <col min="4866" max="4866" width="13.6640625" style="14" customWidth="1"/>
    <col min="4867" max="4867" width="10.83203125" style="14" customWidth="1"/>
    <col min="4868" max="4868" width="12.5" style="14" customWidth="1"/>
    <col min="4869" max="4869" width="12.33203125" style="14" customWidth="1"/>
    <col min="4870" max="4871" width="14.1640625" style="14" customWidth="1"/>
    <col min="4872" max="4872" width="12.33203125" style="14" customWidth="1"/>
    <col min="4873" max="4873" width="10" style="14" customWidth="1"/>
    <col min="4874" max="4874" width="13.33203125" style="14" customWidth="1"/>
    <col min="4875" max="5120" width="9.33203125" style="14"/>
    <col min="5121" max="5121" width="6.83203125" style="14" customWidth="1"/>
    <col min="5122" max="5122" width="13.6640625" style="14" customWidth="1"/>
    <col min="5123" max="5123" width="10.83203125" style="14" customWidth="1"/>
    <col min="5124" max="5124" width="12.5" style="14" customWidth="1"/>
    <col min="5125" max="5125" width="12.33203125" style="14" customWidth="1"/>
    <col min="5126" max="5127" width="14.1640625" style="14" customWidth="1"/>
    <col min="5128" max="5128" width="12.33203125" style="14" customWidth="1"/>
    <col min="5129" max="5129" width="10" style="14" customWidth="1"/>
    <col min="5130" max="5130" width="13.33203125" style="14" customWidth="1"/>
    <col min="5131" max="5376" width="9.33203125" style="14"/>
    <col min="5377" max="5377" width="6.83203125" style="14" customWidth="1"/>
    <col min="5378" max="5378" width="13.6640625" style="14" customWidth="1"/>
    <col min="5379" max="5379" width="10.83203125" style="14" customWidth="1"/>
    <col min="5380" max="5380" width="12.5" style="14" customWidth="1"/>
    <col min="5381" max="5381" width="12.33203125" style="14" customWidth="1"/>
    <col min="5382" max="5383" width="14.1640625" style="14" customWidth="1"/>
    <col min="5384" max="5384" width="12.33203125" style="14" customWidth="1"/>
    <col min="5385" max="5385" width="10" style="14" customWidth="1"/>
    <col min="5386" max="5386" width="13.33203125" style="14" customWidth="1"/>
    <col min="5387" max="5632" width="9.33203125" style="14"/>
    <col min="5633" max="5633" width="6.83203125" style="14" customWidth="1"/>
    <col min="5634" max="5634" width="13.6640625" style="14" customWidth="1"/>
    <col min="5635" max="5635" width="10.83203125" style="14" customWidth="1"/>
    <col min="5636" max="5636" width="12.5" style="14" customWidth="1"/>
    <col min="5637" max="5637" width="12.33203125" style="14" customWidth="1"/>
    <col min="5638" max="5639" width="14.1640625" style="14" customWidth="1"/>
    <col min="5640" max="5640" width="12.33203125" style="14" customWidth="1"/>
    <col min="5641" max="5641" width="10" style="14" customWidth="1"/>
    <col min="5642" max="5642" width="13.33203125" style="14" customWidth="1"/>
    <col min="5643" max="5888" width="9.33203125" style="14"/>
    <col min="5889" max="5889" width="6.83203125" style="14" customWidth="1"/>
    <col min="5890" max="5890" width="13.6640625" style="14" customWidth="1"/>
    <col min="5891" max="5891" width="10.83203125" style="14" customWidth="1"/>
    <col min="5892" max="5892" width="12.5" style="14" customWidth="1"/>
    <col min="5893" max="5893" width="12.33203125" style="14" customWidth="1"/>
    <col min="5894" max="5895" width="14.1640625" style="14" customWidth="1"/>
    <col min="5896" max="5896" width="12.33203125" style="14" customWidth="1"/>
    <col min="5897" max="5897" width="10" style="14" customWidth="1"/>
    <col min="5898" max="5898" width="13.33203125" style="14" customWidth="1"/>
    <col min="5899" max="6144" width="9.33203125" style="14"/>
    <col min="6145" max="6145" width="6.83203125" style="14" customWidth="1"/>
    <col min="6146" max="6146" width="13.6640625" style="14" customWidth="1"/>
    <col min="6147" max="6147" width="10.83203125" style="14" customWidth="1"/>
    <col min="6148" max="6148" width="12.5" style="14" customWidth="1"/>
    <col min="6149" max="6149" width="12.33203125" style="14" customWidth="1"/>
    <col min="6150" max="6151" width="14.1640625" style="14" customWidth="1"/>
    <col min="6152" max="6152" width="12.33203125" style="14" customWidth="1"/>
    <col min="6153" max="6153" width="10" style="14" customWidth="1"/>
    <col min="6154" max="6154" width="13.33203125" style="14" customWidth="1"/>
    <col min="6155" max="6400" width="9.33203125" style="14"/>
    <col min="6401" max="6401" width="6.83203125" style="14" customWidth="1"/>
    <col min="6402" max="6402" width="13.6640625" style="14" customWidth="1"/>
    <col min="6403" max="6403" width="10.83203125" style="14" customWidth="1"/>
    <col min="6404" max="6404" width="12.5" style="14" customWidth="1"/>
    <col min="6405" max="6405" width="12.33203125" style="14" customWidth="1"/>
    <col min="6406" max="6407" width="14.1640625" style="14" customWidth="1"/>
    <col min="6408" max="6408" width="12.33203125" style="14" customWidth="1"/>
    <col min="6409" max="6409" width="10" style="14" customWidth="1"/>
    <col min="6410" max="6410" width="13.33203125" style="14" customWidth="1"/>
    <col min="6411" max="6656" width="9.33203125" style="14"/>
    <col min="6657" max="6657" width="6.83203125" style="14" customWidth="1"/>
    <col min="6658" max="6658" width="13.6640625" style="14" customWidth="1"/>
    <col min="6659" max="6659" width="10.83203125" style="14" customWidth="1"/>
    <col min="6660" max="6660" width="12.5" style="14" customWidth="1"/>
    <col min="6661" max="6661" width="12.33203125" style="14" customWidth="1"/>
    <col min="6662" max="6663" width="14.1640625" style="14" customWidth="1"/>
    <col min="6664" max="6664" width="12.33203125" style="14" customWidth="1"/>
    <col min="6665" max="6665" width="10" style="14" customWidth="1"/>
    <col min="6666" max="6666" width="13.33203125" style="14" customWidth="1"/>
    <col min="6667" max="6912" width="9.33203125" style="14"/>
    <col min="6913" max="6913" width="6.83203125" style="14" customWidth="1"/>
    <col min="6914" max="6914" width="13.6640625" style="14" customWidth="1"/>
    <col min="6915" max="6915" width="10.83203125" style="14" customWidth="1"/>
    <col min="6916" max="6916" width="12.5" style="14" customWidth="1"/>
    <col min="6917" max="6917" width="12.33203125" style="14" customWidth="1"/>
    <col min="6918" max="6919" width="14.1640625" style="14" customWidth="1"/>
    <col min="6920" max="6920" width="12.33203125" style="14" customWidth="1"/>
    <col min="6921" max="6921" width="10" style="14" customWidth="1"/>
    <col min="6922" max="6922" width="13.33203125" style="14" customWidth="1"/>
    <col min="6923" max="7168" width="9.33203125" style="14"/>
    <col min="7169" max="7169" width="6.83203125" style="14" customWidth="1"/>
    <col min="7170" max="7170" width="13.6640625" style="14" customWidth="1"/>
    <col min="7171" max="7171" width="10.83203125" style="14" customWidth="1"/>
    <col min="7172" max="7172" width="12.5" style="14" customWidth="1"/>
    <col min="7173" max="7173" width="12.33203125" style="14" customWidth="1"/>
    <col min="7174" max="7175" width="14.1640625" style="14" customWidth="1"/>
    <col min="7176" max="7176" width="12.33203125" style="14" customWidth="1"/>
    <col min="7177" max="7177" width="10" style="14" customWidth="1"/>
    <col min="7178" max="7178" width="13.33203125" style="14" customWidth="1"/>
    <col min="7179" max="7424" width="9.33203125" style="14"/>
    <col min="7425" max="7425" width="6.83203125" style="14" customWidth="1"/>
    <col min="7426" max="7426" width="13.6640625" style="14" customWidth="1"/>
    <col min="7427" max="7427" width="10.83203125" style="14" customWidth="1"/>
    <col min="7428" max="7428" width="12.5" style="14" customWidth="1"/>
    <col min="7429" max="7429" width="12.33203125" style="14" customWidth="1"/>
    <col min="7430" max="7431" width="14.1640625" style="14" customWidth="1"/>
    <col min="7432" max="7432" width="12.33203125" style="14" customWidth="1"/>
    <col min="7433" max="7433" width="10" style="14" customWidth="1"/>
    <col min="7434" max="7434" width="13.33203125" style="14" customWidth="1"/>
    <col min="7435" max="7680" width="9.33203125" style="14"/>
    <col min="7681" max="7681" width="6.83203125" style="14" customWidth="1"/>
    <col min="7682" max="7682" width="13.6640625" style="14" customWidth="1"/>
    <col min="7683" max="7683" width="10.83203125" style="14" customWidth="1"/>
    <col min="7684" max="7684" width="12.5" style="14" customWidth="1"/>
    <col min="7685" max="7685" width="12.33203125" style="14" customWidth="1"/>
    <col min="7686" max="7687" width="14.1640625" style="14" customWidth="1"/>
    <col min="7688" max="7688" width="12.33203125" style="14" customWidth="1"/>
    <col min="7689" max="7689" width="10" style="14" customWidth="1"/>
    <col min="7690" max="7690" width="13.33203125" style="14" customWidth="1"/>
    <col min="7691" max="7936" width="9.33203125" style="14"/>
    <col min="7937" max="7937" width="6.83203125" style="14" customWidth="1"/>
    <col min="7938" max="7938" width="13.6640625" style="14" customWidth="1"/>
    <col min="7939" max="7939" width="10.83203125" style="14" customWidth="1"/>
    <col min="7940" max="7940" width="12.5" style="14" customWidth="1"/>
    <col min="7941" max="7941" width="12.33203125" style="14" customWidth="1"/>
    <col min="7942" max="7943" width="14.1640625" style="14" customWidth="1"/>
    <col min="7944" max="7944" width="12.33203125" style="14" customWidth="1"/>
    <col min="7945" max="7945" width="10" style="14" customWidth="1"/>
    <col min="7946" max="7946" width="13.33203125" style="14" customWidth="1"/>
    <col min="7947" max="8192" width="9.33203125" style="14"/>
    <col min="8193" max="8193" width="6.83203125" style="14" customWidth="1"/>
    <col min="8194" max="8194" width="13.6640625" style="14" customWidth="1"/>
    <col min="8195" max="8195" width="10.83203125" style="14" customWidth="1"/>
    <col min="8196" max="8196" width="12.5" style="14" customWidth="1"/>
    <col min="8197" max="8197" width="12.33203125" style="14" customWidth="1"/>
    <col min="8198" max="8199" width="14.1640625" style="14" customWidth="1"/>
    <col min="8200" max="8200" width="12.33203125" style="14" customWidth="1"/>
    <col min="8201" max="8201" width="10" style="14" customWidth="1"/>
    <col min="8202" max="8202" width="13.33203125" style="14" customWidth="1"/>
    <col min="8203" max="8448" width="9.33203125" style="14"/>
    <col min="8449" max="8449" width="6.83203125" style="14" customWidth="1"/>
    <col min="8450" max="8450" width="13.6640625" style="14" customWidth="1"/>
    <col min="8451" max="8451" width="10.83203125" style="14" customWidth="1"/>
    <col min="8452" max="8452" width="12.5" style="14" customWidth="1"/>
    <col min="8453" max="8453" width="12.33203125" style="14" customWidth="1"/>
    <col min="8454" max="8455" width="14.1640625" style="14" customWidth="1"/>
    <col min="8456" max="8456" width="12.33203125" style="14" customWidth="1"/>
    <col min="8457" max="8457" width="10" style="14" customWidth="1"/>
    <col min="8458" max="8458" width="13.33203125" style="14" customWidth="1"/>
    <col min="8459" max="8704" width="9.33203125" style="14"/>
    <col min="8705" max="8705" width="6.83203125" style="14" customWidth="1"/>
    <col min="8706" max="8706" width="13.6640625" style="14" customWidth="1"/>
    <col min="8707" max="8707" width="10.83203125" style="14" customWidth="1"/>
    <col min="8708" max="8708" width="12.5" style="14" customWidth="1"/>
    <col min="8709" max="8709" width="12.33203125" style="14" customWidth="1"/>
    <col min="8710" max="8711" width="14.1640625" style="14" customWidth="1"/>
    <col min="8712" max="8712" width="12.33203125" style="14" customWidth="1"/>
    <col min="8713" max="8713" width="10" style="14" customWidth="1"/>
    <col min="8714" max="8714" width="13.33203125" style="14" customWidth="1"/>
    <col min="8715" max="8960" width="9.33203125" style="14"/>
    <col min="8961" max="8961" width="6.83203125" style="14" customWidth="1"/>
    <col min="8962" max="8962" width="13.6640625" style="14" customWidth="1"/>
    <col min="8963" max="8963" width="10.83203125" style="14" customWidth="1"/>
    <col min="8964" max="8964" width="12.5" style="14" customWidth="1"/>
    <col min="8965" max="8965" width="12.33203125" style="14" customWidth="1"/>
    <col min="8966" max="8967" width="14.1640625" style="14" customWidth="1"/>
    <col min="8968" max="8968" width="12.33203125" style="14" customWidth="1"/>
    <col min="8969" max="8969" width="10" style="14" customWidth="1"/>
    <col min="8970" max="8970" width="13.33203125" style="14" customWidth="1"/>
    <col min="8971" max="9216" width="9.33203125" style="14"/>
    <col min="9217" max="9217" width="6.83203125" style="14" customWidth="1"/>
    <col min="9218" max="9218" width="13.6640625" style="14" customWidth="1"/>
    <col min="9219" max="9219" width="10.83203125" style="14" customWidth="1"/>
    <col min="9220" max="9220" width="12.5" style="14" customWidth="1"/>
    <col min="9221" max="9221" width="12.33203125" style="14" customWidth="1"/>
    <col min="9222" max="9223" width="14.1640625" style="14" customWidth="1"/>
    <col min="9224" max="9224" width="12.33203125" style="14" customWidth="1"/>
    <col min="9225" max="9225" width="10" style="14" customWidth="1"/>
    <col min="9226" max="9226" width="13.33203125" style="14" customWidth="1"/>
    <col min="9227" max="9472" width="9.33203125" style="14"/>
    <col min="9473" max="9473" width="6.83203125" style="14" customWidth="1"/>
    <col min="9474" max="9474" width="13.6640625" style="14" customWidth="1"/>
    <col min="9475" max="9475" width="10.83203125" style="14" customWidth="1"/>
    <col min="9476" max="9476" width="12.5" style="14" customWidth="1"/>
    <col min="9477" max="9477" width="12.33203125" style="14" customWidth="1"/>
    <col min="9478" max="9479" width="14.1640625" style="14" customWidth="1"/>
    <col min="9480" max="9480" width="12.33203125" style="14" customWidth="1"/>
    <col min="9481" max="9481" width="10" style="14" customWidth="1"/>
    <col min="9482" max="9482" width="13.33203125" style="14" customWidth="1"/>
    <col min="9483" max="9728" width="9.33203125" style="14"/>
    <col min="9729" max="9729" width="6.83203125" style="14" customWidth="1"/>
    <col min="9730" max="9730" width="13.6640625" style="14" customWidth="1"/>
    <col min="9731" max="9731" width="10.83203125" style="14" customWidth="1"/>
    <col min="9732" max="9732" width="12.5" style="14" customWidth="1"/>
    <col min="9733" max="9733" width="12.33203125" style="14" customWidth="1"/>
    <col min="9734" max="9735" width="14.1640625" style="14" customWidth="1"/>
    <col min="9736" max="9736" width="12.33203125" style="14" customWidth="1"/>
    <col min="9737" max="9737" width="10" style="14" customWidth="1"/>
    <col min="9738" max="9738" width="13.33203125" style="14" customWidth="1"/>
    <col min="9739" max="9984" width="9.33203125" style="14"/>
    <col min="9985" max="9985" width="6.83203125" style="14" customWidth="1"/>
    <col min="9986" max="9986" width="13.6640625" style="14" customWidth="1"/>
    <col min="9987" max="9987" width="10.83203125" style="14" customWidth="1"/>
    <col min="9988" max="9988" width="12.5" style="14" customWidth="1"/>
    <col min="9989" max="9989" width="12.33203125" style="14" customWidth="1"/>
    <col min="9990" max="9991" width="14.1640625" style="14" customWidth="1"/>
    <col min="9992" max="9992" width="12.33203125" style="14" customWidth="1"/>
    <col min="9993" max="9993" width="10" style="14" customWidth="1"/>
    <col min="9994" max="9994" width="13.33203125" style="14" customWidth="1"/>
    <col min="9995" max="10240" width="9.33203125" style="14"/>
    <col min="10241" max="10241" width="6.83203125" style="14" customWidth="1"/>
    <col min="10242" max="10242" width="13.6640625" style="14" customWidth="1"/>
    <col min="10243" max="10243" width="10.83203125" style="14" customWidth="1"/>
    <col min="10244" max="10244" width="12.5" style="14" customWidth="1"/>
    <col min="10245" max="10245" width="12.33203125" style="14" customWidth="1"/>
    <col min="10246" max="10247" width="14.1640625" style="14" customWidth="1"/>
    <col min="10248" max="10248" width="12.33203125" style="14" customWidth="1"/>
    <col min="10249" max="10249" width="10" style="14" customWidth="1"/>
    <col min="10250" max="10250" width="13.33203125" style="14" customWidth="1"/>
    <col min="10251" max="10496" width="9.33203125" style="14"/>
    <col min="10497" max="10497" width="6.83203125" style="14" customWidth="1"/>
    <col min="10498" max="10498" width="13.6640625" style="14" customWidth="1"/>
    <col min="10499" max="10499" width="10.83203125" style="14" customWidth="1"/>
    <col min="10500" max="10500" width="12.5" style="14" customWidth="1"/>
    <col min="10501" max="10501" width="12.33203125" style="14" customWidth="1"/>
    <col min="10502" max="10503" width="14.1640625" style="14" customWidth="1"/>
    <col min="10504" max="10504" width="12.33203125" style="14" customWidth="1"/>
    <col min="10505" max="10505" width="10" style="14" customWidth="1"/>
    <col min="10506" max="10506" width="13.33203125" style="14" customWidth="1"/>
    <col min="10507" max="10752" width="9.33203125" style="14"/>
    <col min="10753" max="10753" width="6.83203125" style="14" customWidth="1"/>
    <col min="10754" max="10754" width="13.6640625" style="14" customWidth="1"/>
    <col min="10755" max="10755" width="10.83203125" style="14" customWidth="1"/>
    <col min="10756" max="10756" width="12.5" style="14" customWidth="1"/>
    <col min="10757" max="10757" width="12.33203125" style="14" customWidth="1"/>
    <col min="10758" max="10759" width="14.1640625" style="14" customWidth="1"/>
    <col min="10760" max="10760" width="12.33203125" style="14" customWidth="1"/>
    <col min="10761" max="10761" width="10" style="14" customWidth="1"/>
    <col min="10762" max="10762" width="13.33203125" style="14" customWidth="1"/>
    <col min="10763" max="11008" width="9.33203125" style="14"/>
    <col min="11009" max="11009" width="6.83203125" style="14" customWidth="1"/>
    <col min="11010" max="11010" width="13.6640625" style="14" customWidth="1"/>
    <col min="11011" max="11011" width="10.83203125" style="14" customWidth="1"/>
    <col min="11012" max="11012" width="12.5" style="14" customWidth="1"/>
    <col min="11013" max="11013" width="12.33203125" style="14" customWidth="1"/>
    <col min="11014" max="11015" width="14.1640625" style="14" customWidth="1"/>
    <col min="11016" max="11016" width="12.33203125" style="14" customWidth="1"/>
    <col min="11017" max="11017" width="10" style="14" customWidth="1"/>
    <col min="11018" max="11018" width="13.33203125" style="14" customWidth="1"/>
    <col min="11019" max="11264" width="9.33203125" style="14"/>
    <col min="11265" max="11265" width="6.83203125" style="14" customWidth="1"/>
    <col min="11266" max="11266" width="13.6640625" style="14" customWidth="1"/>
    <col min="11267" max="11267" width="10.83203125" style="14" customWidth="1"/>
    <col min="11268" max="11268" width="12.5" style="14" customWidth="1"/>
    <col min="11269" max="11269" width="12.33203125" style="14" customWidth="1"/>
    <col min="11270" max="11271" width="14.1640625" style="14" customWidth="1"/>
    <col min="11272" max="11272" width="12.33203125" style="14" customWidth="1"/>
    <col min="11273" max="11273" width="10" style="14" customWidth="1"/>
    <col min="11274" max="11274" width="13.33203125" style="14" customWidth="1"/>
    <col min="11275" max="11520" width="9.33203125" style="14"/>
    <col min="11521" max="11521" width="6.83203125" style="14" customWidth="1"/>
    <col min="11522" max="11522" width="13.6640625" style="14" customWidth="1"/>
    <col min="11523" max="11523" width="10.83203125" style="14" customWidth="1"/>
    <col min="11524" max="11524" width="12.5" style="14" customWidth="1"/>
    <col min="11525" max="11525" width="12.33203125" style="14" customWidth="1"/>
    <col min="11526" max="11527" width="14.1640625" style="14" customWidth="1"/>
    <col min="11528" max="11528" width="12.33203125" style="14" customWidth="1"/>
    <col min="11529" max="11529" width="10" style="14" customWidth="1"/>
    <col min="11530" max="11530" width="13.33203125" style="14" customWidth="1"/>
    <col min="11531" max="11776" width="9.33203125" style="14"/>
    <col min="11777" max="11777" width="6.83203125" style="14" customWidth="1"/>
    <col min="11778" max="11778" width="13.6640625" style="14" customWidth="1"/>
    <col min="11779" max="11779" width="10.83203125" style="14" customWidth="1"/>
    <col min="11780" max="11780" width="12.5" style="14" customWidth="1"/>
    <col min="11781" max="11781" width="12.33203125" style="14" customWidth="1"/>
    <col min="11782" max="11783" width="14.1640625" style="14" customWidth="1"/>
    <col min="11784" max="11784" width="12.33203125" style="14" customWidth="1"/>
    <col min="11785" max="11785" width="10" style="14" customWidth="1"/>
    <col min="11786" max="11786" width="13.33203125" style="14" customWidth="1"/>
    <col min="11787" max="12032" width="9.33203125" style="14"/>
    <col min="12033" max="12033" width="6.83203125" style="14" customWidth="1"/>
    <col min="12034" max="12034" width="13.6640625" style="14" customWidth="1"/>
    <col min="12035" max="12035" width="10.83203125" style="14" customWidth="1"/>
    <col min="12036" max="12036" width="12.5" style="14" customWidth="1"/>
    <col min="12037" max="12037" width="12.33203125" style="14" customWidth="1"/>
    <col min="12038" max="12039" width="14.1640625" style="14" customWidth="1"/>
    <col min="12040" max="12040" width="12.33203125" style="14" customWidth="1"/>
    <col min="12041" max="12041" width="10" style="14" customWidth="1"/>
    <col min="12042" max="12042" width="13.33203125" style="14" customWidth="1"/>
    <col min="12043" max="12288" width="9.33203125" style="14"/>
    <col min="12289" max="12289" width="6.83203125" style="14" customWidth="1"/>
    <col min="12290" max="12290" width="13.6640625" style="14" customWidth="1"/>
    <col min="12291" max="12291" width="10.83203125" style="14" customWidth="1"/>
    <col min="12292" max="12292" width="12.5" style="14" customWidth="1"/>
    <col min="12293" max="12293" width="12.33203125" style="14" customWidth="1"/>
    <col min="12294" max="12295" width="14.1640625" style="14" customWidth="1"/>
    <col min="12296" max="12296" width="12.33203125" style="14" customWidth="1"/>
    <col min="12297" max="12297" width="10" style="14" customWidth="1"/>
    <col min="12298" max="12298" width="13.33203125" style="14" customWidth="1"/>
    <col min="12299" max="12544" width="9.33203125" style="14"/>
    <col min="12545" max="12545" width="6.83203125" style="14" customWidth="1"/>
    <col min="12546" max="12546" width="13.6640625" style="14" customWidth="1"/>
    <col min="12547" max="12547" width="10.83203125" style="14" customWidth="1"/>
    <col min="12548" max="12548" width="12.5" style="14" customWidth="1"/>
    <col min="12549" max="12549" width="12.33203125" style="14" customWidth="1"/>
    <col min="12550" max="12551" width="14.1640625" style="14" customWidth="1"/>
    <col min="12552" max="12552" width="12.33203125" style="14" customWidth="1"/>
    <col min="12553" max="12553" width="10" style="14" customWidth="1"/>
    <col min="12554" max="12554" width="13.33203125" style="14" customWidth="1"/>
    <col min="12555" max="12800" width="9.33203125" style="14"/>
    <col min="12801" max="12801" width="6.83203125" style="14" customWidth="1"/>
    <col min="12802" max="12802" width="13.6640625" style="14" customWidth="1"/>
    <col min="12803" max="12803" width="10.83203125" style="14" customWidth="1"/>
    <col min="12804" max="12804" width="12.5" style="14" customWidth="1"/>
    <col min="12805" max="12805" width="12.33203125" style="14" customWidth="1"/>
    <col min="12806" max="12807" width="14.1640625" style="14" customWidth="1"/>
    <col min="12808" max="12808" width="12.33203125" style="14" customWidth="1"/>
    <col min="12809" max="12809" width="10" style="14" customWidth="1"/>
    <col min="12810" max="12810" width="13.33203125" style="14" customWidth="1"/>
    <col min="12811" max="13056" width="9.33203125" style="14"/>
    <col min="13057" max="13057" width="6.83203125" style="14" customWidth="1"/>
    <col min="13058" max="13058" width="13.6640625" style="14" customWidth="1"/>
    <col min="13059" max="13059" width="10.83203125" style="14" customWidth="1"/>
    <col min="13060" max="13060" width="12.5" style="14" customWidth="1"/>
    <col min="13061" max="13061" width="12.33203125" style="14" customWidth="1"/>
    <col min="13062" max="13063" width="14.1640625" style="14" customWidth="1"/>
    <col min="13064" max="13064" width="12.33203125" style="14" customWidth="1"/>
    <col min="13065" max="13065" width="10" style="14" customWidth="1"/>
    <col min="13066" max="13066" width="13.33203125" style="14" customWidth="1"/>
    <col min="13067" max="13312" width="9.33203125" style="14"/>
    <col min="13313" max="13313" width="6.83203125" style="14" customWidth="1"/>
    <col min="13314" max="13314" width="13.6640625" style="14" customWidth="1"/>
    <col min="13315" max="13315" width="10.83203125" style="14" customWidth="1"/>
    <col min="13316" max="13316" width="12.5" style="14" customWidth="1"/>
    <col min="13317" max="13317" width="12.33203125" style="14" customWidth="1"/>
    <col min="13318" max="13319" width="14.1640625" style="14" customWidth="1"/>
    <col min="13320" max="13320" width="12.33203125" style="14" customWidth="1"/>
    <col min="13321" max="13321" width="10" style="14" customWidth="1"/>
    <col min="13322" max="13322" width="13.33203125" style="14" customWidth="1"/>
    <col min="13323" max="13568" width="9.33203125" style="14"/>
    <col min="13569" max="13569" width="6.83203125" style="14" customWidth="1"/>
    <col min="13570" max="13570" width="13.6640625" style="14" customWidth="1"/>
    <col min="13571" max="13571" width="10.83203125" style="14" customWidth="1"/>
    <col min="13572" max="13572" width="12.5" style="14" customWidth="1"/>
    <col min="13573" max="13573" width="12.33203125" style="14" customWidth="1"/>
    <col min="13574" max="13575" width="14.1640625" style="14" customWidth="1"/>
    <col min="13576" max="13576" width="12.33203125" style="14" customWidth="1"/>
    <col min="13577" max="13577" width="10" style="14" customWidth="1"/>
    <col min="13578" max="13578" width="13.33203125" style="14" customWidth="1"/>
    <col min="13579" max="13824" width="9.33203125" style="14"/>
    <col min="13825" max="13825" width="6.83203125" style="14" customWidth="1"/>
    <col min="13826" max="13826" width="13.6640625" style="14" customWidth="1"/>
    <col min="13827" max="13827" width="10.83203125" style="14" customWidth="1"/>
    <col min="13828" max="13828" width="12.5" style="14" customWidth="1"/>
    <col min="13829" max="13829" width="12.33203125" style="14" customWidth="1"/>
    <col min="13830" max="13831" width="14.1640625" style="14" customWidth="1"/>
    <col min="13832" max="13832" width="12.33203125" style="14" customWidth="1"/>
    <col min="13833" max="13833" width="10" style="14" customWidth="1"/>
    <col min="13834" max="13834" width="13.33203125" style="14" customWidth="1"/>
    <col min="13835" max="14080" width="9.33203125" style="14"/>
    <col min="14081" max="14081" width="6.83203125" style="14" customWidth="1"/>
    <col min="14082" max="14082" width="13.6640625" style="14" customWidth="1"/>
    <col min="14083" max="14083" width="10.83203125" style="14" customWidth="1"/>
    <col min="14084" max="14084" width="12.5" style="14" customWidth="1"/>
    <col min="14085" max="14085" width="12.33203125" style="14" customWidth="1"/>
    <col min="14086" max="14087" width="14.1640625" style="14" customWidth="1"/>
    <col min="14088" max="14088" width="12.33203125" style="14" customWidth="1"/>
    <col min="14089" max="14089" width="10" style="14" customWidth="1"/>
    <col min="14090" max="14090" width="13.33203125" style="14" customWidth="1"/>
    <col min="14091" max="14336" width="9.33203125" style="14"/>
    <col min="14337" max="14337" width="6.83203125" style="14" customWidth="1"/>
    <col min="14338" max="14338" width="13.6640625" style="14" customWidth="1"/>
    <col min="14339" max="14339" width="10.83203125" style="14" customWidth="1"/>
    <col min="14340" max="14340" width="12.5" style="14" customWidth="1"/>
    <col min="14341" max="14341" width="12.33203125" style="14" customWidth="1"/>
    <col min="14342" max="14343" width="14.1640625" style="14" customWidth="1"/>
    <col min="14344" max="14344" width="12.33203125" style="14" customWidth="1"/>
    <col min="14345" max="14345" width="10" style="14" customWidth="1"/>
    <col min="14346" max="14346" width="13.33203125" style="14" customWidth="1"/>
    <col min="14347" max="14592" width="9.33203125" style="14"/>
    <col min="14593" max="14593" width="6.83203125" style="14" customWidth="1"/>
    <col min="14594" max="14594" width="13.6640625" style="14" customWidth="1"/>
    <col min="14595" max="14595" width="10.83203125" style="14" customWidth="1"/>
    <col min="14596" max="14596" width="12.5" style="14" customWidth="1"/>
    <col min="14597" max="14597" width="12.33203125" style="14" customWidth="1"/>
    <col min="14598" max="14599" width="14.1640625" style="14" customWidth="1"/>
    <col min="14600" max="14600" width="12.33203125" style="14" customWidth="1"/>
    <col min="14601" max="14601" width="10" style="14" customWidth="1"/>
    <col min="14602" max="14602" width="13.33203125" style="14" customWidth="1"/>
    <col min="14603" max="14848" width="9.33203125" style="14"/>
    <col min="14849" max="14849" width="6.83203125" style="14" customWidth="1"/>
    <col min="14850" max="14850" width="13.6640625" style="14" customWidth="1"/>
    <col min="14851" max="14851" width="10.83203125" style="14" customWidth="1"/>
    <col min="14852" max="14852" width="12.5" style="14" customWidth="1"/>
    <col min="14853" max="14853" width="12.33203125" style="14" customWidth="1"/>
    <col min="14854" max="14855" width="14.1640625" style="14" customWidth="1"/>
    <col min="14856" max="14856" width="12.33203125" style="14" customWidth="1"/>
    <col min="14857" max="14857" width="10" style="14" customWidth="1"/>
    <col min="14858" max="14858" width="13.33203125" style="14" customWidth="1"/>
    <col min="14859" max="15104" width="9.33203125" style="14"/>
    <col min="15105" max="15105" width="6.83203125" style="14" customWidth="1"/>
    <col min="15106" max="15106" width="13.6640625" style="14" customWidth="1"/>
    <col min="15107" max="15107" width="10.83203125" style="14" customWidth="1"/>
    <col min="15108" max="15108" width="12.5" style="14" customWidth="1"/>
    <col min="15109" max="15109" width="12.33203125" style="14" customWidth="1"/>
    <col min="15110" max="15111" width="14.1640625" style="14" customWidth="1"/>
    <col min="15112" max="15112" width="12.33203125" style="14" customWidth="1"/>
    <col min="15113" max="15113" width="10" style="14" customWidth="1"/>
    <col min="15114" max="15114" width="13.33203125" style="14" customWidth="1"/>
    <col min="15115" max="15360" width="9.33203125" style="14"/>
    <col min="15361" max="15361" width="6.83203125" style="14" customWidth="1"/>
    <col min="15362" max="15362" width="13.6640625" style="14" customWidth="1"/>
    <col min="15363" max="15363" width="10.83203125" style="14" customWidth="1"/>
    <col min="15364" max="15364" width="12.5" style="14" customWidth="1"/>
    <col min="15365" max="15365" width="12.33203125" style="14" customWidth="1"/>
    <col min="15366" max="15367" width="14.1640625" style="14" customWidth="1"/>
    <col min="15368" max="15368" width="12.33203125" style="14" customWidth="1"/>
    <col min="15369" max="15369" width="10" style="14" customWidth="1"/>
    <col min="15370" max="15370" width="13.33203125" style="14" customWidth="1"/>
    <col min="15371" max="15616" width="9.33203125" style="14"/>
    <col min="15617" max="15617" width="6.83203125" style="14" customWidth="1"/>
    <col min="15618" max="15618" width="13.6640625" style="14" customWidth="1"/>
    <col min="15619" max="15619" width="10.83203125" style="14" customWidth="1"/>
    <col min="15620" max="15620" width="12.5" style="14" customWidth="1"/>
    <col min="15621" max="15621" width="12.33203125" style="14" customWidth="1"/>
    <col min="15622" max="15623" width="14.1640625" style="14" customWidth="1"/>
    <col min="15624" max="15624" width="12.33203125" style="14" customWidth="1"/>
    <col min="15625" max="15625" width="10" style="14" customWidth="1"/>
    <col min="15626" max="15626" width="13.33203125" style="14" customWidth="1"/>
    <col min="15627" max="15872" width="9.33203125" style="14"/>
    <col min="15873" max="15873" width="6.83203125" style="14" customWidth="1"/>
    <col min="15874" max="15874" width="13.6640625" style="14" customWidth="1"/>
    <col min="15875" max="15875" width="10.83203125" style="14" customWidth="1"/>
    <col min="15876" max="15876" width="12.5" style="14" customWidth="1"/>
    <col min="15877" max="15877" width="12.33203125" style="14" customWidth="1"/>
    <col min="15878" max="15879" width="14.1640625" style="14" customWidth="1"/>
    <col min="15880" max="15880" width="12.33203125" style="14" customWidth="1"/>
    <col min="15881" max="15881" width="10" style="14" customWidth="1"/>
    <col min="15882" max="15882" width="13.33203125" style="14" customWidth="1"/>
    <col min="15883" max="16128" width="9.33203125" style="14"/>
    <col min="16129" max="16129" width="6.83203125" style="14" customWidth="1"/>
    <col min="16130" max="16130" width="13.6640625" style="14" customWidth="1"/>
    <col min="16131" max="16131" width="10.83203125" style="14" customWidth="1"/>
    <col min="16132" max="16132" width="12.5" style="14" customWidth="1"/>
    <col min="16133" max="16133" width="12.33203125" style="14" customWidth="1"/>
    <col min="16134" max="16135" width="14.1640625" style="14" customWidth="1"/>
    <col min="16136" max="16136" width="12.33203125" style="14" customWidth="1"/>
    <col min="16137" max="16137" width="10" style="14" customWidth="1"/>
    <col min="16138" max="16138" width="13.33203125" style="14" customWidth="1"/>
    <col min="16139" max="16384" width="9.33203125" style="14"/>
  </cols>
  <sheetData>
    <row r="1" spans="1:14" s="17" customFormat="1" ht="24.75" customHeight="1" x14ac:dyDescent="0.2">
      <c r="A1" s="322" t="s">
        <v>157</v>
      </c>
      <c r="B1" s="323"/>
      <c r="C1" s="323"/>
      <c r="D1" s="323"/>
      <c r="E1" s="323"/>
      <c r="F1" s="323"/>
      <c r="G1" s="323"/>
      <c r="H1" s="323"/>
      <c r="I1" s="323"/>
      <c r="J1" s="324"/>
      <c r="K1" s="15"/>
      <c r="L1" s="16"/>
      <c r="M1" s="16"/>
      <c r="N1" s="16"/>
    </row>
    <row r="2" spans="1:14" s="17" customFormat="1" ht="15.75" customHeight="1" x14ac:dyDescent="0.25">
      <c r="A2" s="25" t="s">
        <v>158</v>
      </c>
      <c r="B2" s="26"/>
      <c r="C2" s="26"/>
      <c r="D2" s="26"/>
      <c r="E2" s="26"/>
      <c r="F2" s="27"/>
      <c r="G2" s="27"/>
      <c r="H2" s="28"/>
      <c r="I2" s="28"/>
      <c r="J2" s="29"/>
      <c r="K2" s="15"/>
      <c r="L2" s="16"/>
      <c r="M2" s="16"/>
      <c r="N2" s="16"/>
    </row>
    <row r="3" spans="1:14" ht="22.5" customHeight="1" x14ac:dyDescent="0.2">
      <c r="A3" s="340" t="s">
        <v>155</v>
      </c>
      <c r="B3" s="340"/>
      <c r="C3" s="340"/>
      <c r="D3" s="340"/>
      <c r="E3" s="340"/>
      <c r="F3" s="340"/>
      <c r="G3" s="340"/>
      <c r="H3" s="340"/>
      <c r="I3" s="340"/>
      <c r="J3" s="340"/>
      <c r="K3" s="13"/>
      <c r="L3" s="13"/>
      <c r="M3" s="13"/>
      <c r="N3" s="13"/>
    </row>
    <row r="4" spans="1:14" s="19" customFormat="1" ht="12.75" x14ac:dyDescent="0.2">
      <c r="A4" s="30">
        <v>1</v>
      </c>
      <c r="B4" s="232" t="str">
        <f>'[1]Planilha de Custo'!C13</f>
        <v>CANTEIRO DE OBRAS</v>
      </c>
      <c r="C4" s="233"/>
      <c r="D4" s="233"/>
      <c r="E4" s="233"/>
      <c r="F4" s="233"/>
      <c r="G4" s="233"/>
      <c r="H4" s="233"/>
      <c r="I4" s="233"/>
      <c r="J4" s="234"/>
      <c r="K4" s="18"/>
      <c r="L4" s="18"/>
      <c r="M4" s="18"/>
      <c r="N4" s="18"/>
    </row>
    <row r="5" spans="1:14" s="19" customFormat="1" ht="27" customHeight="1" x14ac:dyDescent="0.2">
      <c r="A5" s="31" t="s">
        <v>11</v>
      </c>
      <c r="B5" s="341" t="str">
        <f>'[1]Planilha de Custo'!C14</f>
        <v>PLACA DE OBRA EM CHAPA DE ACO GALVANIZADO - 3,20m x 2,00m, PLACA PADRÃO CAIXA DIMENSÃO 8Yx5Y</v>
      </c>
      <c r="C5" s="342"/>
      <c r="D5" s="342"/>
      <c r="E5" s="342"/>
      <c r="F5" s="342"/>
      <c r="G5" s="342"/>
      <c r="H5" s="342"/>
      <c r="I5" s="342"/>
      <c r="J5" s="343"/>
    </row>
    <row r="6" spans="1:14" s="19" customFormat="1" ht="12.75" x14ac:dyDescent="0.2">
      <c r="A6" s="229"/>
      <c r="B6" s="344"/>
      <c r="C6" s="344"/>
      <c r="D6" s="335" t="s">
        <v>71</v>
      </c>
      <c r="E6" s="335" t="s">
        <v>72</v>
      </c>
      <c r="F6" s="335" t="s">
        <v>73</v>
      </c>
      <c r="G6" s="335" t="s">
        <v>1</v>
      </c>
      <c r="H6" s="336" t="s">
        <v>74</v>
      </c>
      <c r="I6" s="344" t="s">
        <v>75</v>
      </c>
      <c r="J6" s="344"/>
    </row>
    <row r="7" spans="1:14" s="19" customFormat="1" ht="13.5" x14ac:dyDescent="0.3">
      <c r="A7" s="32"/>
      <c r="B7" s="344"/>
      <c r="C7" s="344"/>
      <c r="D7" s="335"/>
      <c r="E7" s="335"/>
      <c r="F7" s="335"/>
      <c r="G7" s="335"/>
      <c r="H7" s="337"/>
      <c r="I7" s="344"/>
      <c r="J7" s="344"/>
    </row>
    <row r="8" spans="1:14" s="19" customFormat="1" ht="13.5" x14ac:dyDescent="0.3">
      <c r="A8" s="32"/>
      <c r="B8" s="338"/>
      <c r="C8" s="339"/>
      <c r="D8" s="33">
        <v>3.2</v>
      </c>
      <c r="E8" s="34">
        <v>2</v>
      </c>
      <c r="F8" s="35">
        <v>0</v>
      </c>
      <c r="G8" s="36"/>
      <c r="H8" s="37">
        <f>E8*D8</f>
        <v>6.4</v>
      </c>
      <c r="I8" s="227"/>
      <c r="J8" s="228"/>
    </row>
    <row r="9" spans="1:14" ht="13.5" x14ac:dyDescent="0.3">
      <c r="A9" s="38"/>
      <c r="C9" s="40"/>
      <c r="D9" s="41"/>
      <c r="E9" s="42"/>
      <c r="F9" s="42"/>
      <c r="G9" s="42"/>
      <c r="H9" s="43"/>
      <c r="I9" s="44"/>
      <c r="J9" s="45"/>
    </row>
    <row r="10" spans="1:14" s="19" customFormat="1" ht="39" customHeight="1" x14ac:dyDescent="0.2">
      <c r="A10" s="31" t="s">
        <v>12</v>
      </c>
      <c r="B10" s="341" t="str">
        <f>'Planilha Orçamentária'!C9</f>
        <v>ALUGUEL CONTAINER/ESCRIT INCL INST ELET LARG=2,20 COMP=6,20M ALT=2,50M CHAPA ACO C/NERV TRAPEZ FORRO C/ISOL TERMO/ACUSTICO CHASSIS REFORC PISO COMPENS NAVAL EXC TRANSP / CARGA / DESCARGA CHOR CUSTOS HORÁRIOS DE MÁQUINAS E EQUIPAMENTOS</v>
      </c>
      <c r="C10" s="342"/>
      <c r="D10" s="342"/>
      <c r="E10" s="342"/>
      <c r="F10" s="342"/>
      <c r="G10" s="342"/>
      <c r="H10" s="342"/>
      <c r="I10" s="342"/>
      <c r="J10" s="343"/>
    </row>
    <row r="11" spans="1:14" s="19" customFormat="1" ht="12.75" x14ac:dyDescent="0.2">
      <c r="A11" s="229"/>
      <c r="B11" s="344"/>
      <c r="C11" s="344"/>
      <c r="D11" s="335" t="s">
        <v>71</v>
      </c>
      <c r="E11" s="335" t="s">
        <v>72</v>
      </c>
      <c r="F11" s="335" t="s">
        <v>73</v>
      </c>
      <c r="G11" s="335" t="s">
        <v>263</v>
      </c>
      <c r="H11" s="336" t="s">
        <v>264</v>
      </c>
      <c r="I11" s="344" t="s">
        <v>75</v>
      </c>
      <c r="J11" s="344"/>
    </row>
    <row r="12" spans="1:14" s="19" customFormat="1" ht="13.5" x14ac:dyDescent="0.3">
      <c r="A12" s="32"/>
      <c r="B12" s="344"/>
      <c r="C12" s="344"/>
      <c r="D12" s="335"/>
      <c r="E12" s="335"/>
      <c r="F12" s="335"/>
      <c r="G12" s="335"/>
      <c r="H12" s="337"/>
      <c r="I12" s="344"/>
      <c r="J12" s="344"/>
    </row>
    <row r="13" spans="1:14" s="19" customFormat="1" ht="13.5" x14ac:dyDescent="0.3">
      <c r="A13" s="32"/>
      <c r="B13" s="338"/>
      <c r="C13" s="339"/>
      <c r="D13" s="33"/>
      <c r="E13" s="34"/>
      <c r="F13" s="35">
        <v>0</v>
      </c>
      <c r="G13" s="240">
        <v>3</v>
      </c>
      <c r="H13" s="37">
        <v>3</v>
      </c>
      <c r="I13" s="227"/>
      <c r="J13" s="228"/>
    </row>
    <row r="14" spans="1:14" ht="13.5" x14ac:dyDescent="0.3">
      <c r="A14" s="38"/>
      <c r="C14" s="40"/>
      <c r="D14" s="41"/>
      <c r="E14" s="42"/>
      <c r="F14" s="42"/>
      <c r="G14" s="42"/>
      <c r="H14" s="43"/>
      <c r="I14" s="44"/>
      <c r="J14" s="45"/>
    </row>
    <row r="15" spans="1:14" s="19" customFormat="1" ht="12.75" x14ac:dyDescent="0.2">
      <c r="A15" s="30">
        <v>2</v>
      </c>
      <c r="B15" s="232" t="str">
        <f>'[1]Planilha de Custo'!C18</f>
        <v>PAVIMENTAÇÃO DA RUA JOSÉ COLNAGO</v>
      </c>
      <c r="C15" s="233"/>
      <c r="D15" s="233"/>
      <c r="E15" s="233"/>
      <c r="F15" s="233"/>
      <c r="G15" s="233"/>
      <c r="H15" s="233"/>
      <c r="I15" s="233"/>
      <c r="J15" s="234"/>
      <c r="K15" s="18"/>
      <c r="L15" s="18"/>
      <c r="M15" s="18"/>
      <c r="N15" s="18"/>
    </row>
    <row r="16" spans="1:14" s="19" customFormat="1" ht="17.25" customHeight="1" x14ac:dyDescent="0.2">
      <c r="A16" s="31" t="s">
        <v>14</v>
      </c>
      <c r="B16" s="326" t="str">
        <f>'[1]Planilha de Custo'!C19</f>
        <v>PINTURA DE LIGACAO COM EMULSAO RR-1C</v>
      </c>
      <c r="C16" s="327"/>
      <c r="D16" s="327"/>
      <c r="E16" s="327"/>
      <c r="F16" s="327"/>
      <c r="G16" s="327"/>
      <c r="H16" s="327"/>
      <c r="I16" s="327"/>
      <c r="J16" s="328"/>
    </row>
    <row r="17" spans="1:10" s="19" customFormat="1" ht="12.75" x14ac:dyDescent="0.2">
      <c r="A17" s="229"/>
      <c r="B17" s="344"/>
      <c r="C17" s="344"/>
      <c r="D17" s="335" t="s">
        <v>71</v>
      </c>
      <c r="E17" s="335" t="s">
        <v>72</v>
      </c>
      <c r="F17" s="335" t="s">
        <v>73</v>
      </c>
      <c r="G17" s="335" t="s">
        <v>1</v>
      </c>
      <c r="H17" s="336" t="s">
        <v>74</v>
      </c>
      <c r="I17" s="344" t="s">
        <v>75</v>
      </c>
      <c r="J17" s="344"/>
    </row>
    <row r="18" spans="1:10" s="19" customFormat="1" ht="13.5" x14ac:dyDescent="0.3">
      <c r="A18" s="32"/>
      <c r="B18" s="344"/>
      <c r="C18" s="344"/>
      <c r="D18" s="335"/>
      <c r="E18" s="335"/>
      <c r="F18" s="335"/>
      <c r="G18" s="335"/>
      <c r="H18" s="337"/>
      <c r="I18" s="344"/>
      <c r="J18" s="344"/>
    </row>
    <row r="19" spans="1:10" s="19" customFormat="1" ht="13.5" x14ac:dyDescent="0.3">
      <c r="A19" s="32"/>
      <c r="B19" s="338"/>
      <c r="C19" s="339"/>
      <c r="D19" s="33">
        <v>697.84</v>
      </c>
      <c r="E19" s="34">
        <v>5.34</v>
      </c>
      <c r="F19" s="35"/>
      <c r="G19" s="36"/>
      <c r="H19" s="241">
        <f>E19*D19</f>
        <v>3726.47</v>
      </c>
      <c r="I19" s="227"/>
      <c r="J19" s="231"/>
    </row>
    <row r="20" spans="1:10" ht="13.5" x14ac:dyDescent="0.3">
      <c r="A20" s="38"/>
      <c r="C20" s="40"/>
      <c r="D20" s="41"/>
      <c r="E20" s="42"/>
      <c r="F20" s="42"/>
      <c r="G20" s="42"/>
      <c r="H20" s="43"/>
      <c r="I20" s="37"/>
      <c r="J20" s="37"/>
    </row>
    <row r="21" spans="1:10" s="19" customFormat="1" ht="27" customHeight="1" x14ac:dyDescent="0.2">
      <c r="A21" s="31" t="s">
        <v>15</v>
      </c>
      <c r="B21" s="341" t="str">
        <f>'[1]Planilha de Custo'!C20</f>
        <v>FABRICAÇÃO E APLICAÇÃO DE CONCRETO BETUMINOSO USINADO A QUENTE(CBUQ),CAP 50/70, EXCLUSIVE TRANSPORTE DA MASSA.</v>
      </c>
      <c r="C21" s="342"/>
      <c r="D21" s="342"/>
      <c r="E21" s="342"/>
      <c r="F21" s="342"/>
      <c r="G21" s="342"/>
      <c r="H21" s="342"/>
      <c r="I21" s="342"/>
      <c r="J21" s="343"/>
    </row>
    <row r="22" spans="1:10" s="19" customFormat="1" ht="12.75" x14ac:dyDescent="0.2">
      <c r="A22" s="229"/>
      <c r="B22" s="344"/>
      <c r="C22" s="344"/>
      <c r="D22" s="335" t="s">
        <v>71</v>
      </c>
      <c r="E22" s="335" t="s">
        <v>76</v>
      </c>
      <c r="F22" s="335" t="s">
        <v>73</v>
      </c>
      <c r="G22" s="335" t="s">
        <v>77</v>
      </c>
      <c r="H22" s="336" t="s">
        <v>78</v>
      </c>
      <c r="I22" s="344" t="s">
        <v>75</v>
      </c>
      <c r="J22" s="344"/>
    </row>
    <row r="23" spans="1:10" s="20" customFormat="1" ht="13.5" x14ac:dyDescent="0.3">
      <c r="A23" s="46"/>
      <c r="B23" s="344"/>
      <c r="C23" s="344"/>
      <c r="D23" s="335"/>
      <c r="E23" s="335"/>
      <c r="F23" s="335"/>
      <c r="G23" s="335"/>
      <c r="H23" s="337"/>
      <c r="I23" s="344"/>
      <c r="J23" s="344"/>
    </row>
    <row r="24" spans="1:10" s="19" customFormat="1" ht="13.5" x14ac:dyDescent="0.2">
      <c r="A24" s="230"/>
      <c r="B24" s="47"/>
      <c r="C24" s="48"/>
      <c r="D24" s="49"/>
      <c r="E24" s="50"/>
      <c r="F24" s="50"/>
      <c r="G24" s="50"/>
      <c r="H24" s="51" t="s">
        <v>79</v>
      </c>
      <c r="I24" s="227"/>
      <c r="J24" s="228"/>
    </row>
    <row r="25" spans="1:10" s="19" customFormat="1" ht="13.5" x14ac:dyDescent="0.3">
      <c r="A25" s="229"/>
      <c r="B25" s="229"/>
      <c r="C25" s="52"/>
      <c r="D25" s="33">
        <v>697.84</v>
      </c>
      <c r="E25" s="34">
        <v>5.34</v>
      </c>
      <c r="F25" s="35">
        <v>0.04</v>
      </c>
      <c r="G25" s="53">
        <v>2.2999999999999998</v>
      </c>
      <c r="H25" s="37">
        <f>G25*F25*E25*D25</f>
        <v>342.83</v>
      </c>
      <c r="I25" s="44"/>
      <c r="J25" s="54"/>
    </row>
    <row r="26" spans="1:10" ht="13.5" x14ac:dyDescent="0.3">
      <c r="A26" s="38"/>
      <c r="C26" s="40"/>
      <c r="D26" s="41"/>
      <c r="E26" s="42"/>
      <c r="F26" s="42"/>
      <c r="G26" s="42"/>
      <c r="H26" s="43"/>
      <c r="I26" s="42"/>
      <c r="J26" s="55"/>
    </row>
    <row r="27" spans="1:10" s="19" customFormat="1" ht="25.5" customHeight="1" x14ac:dyDescent="0.2">
      <c r="A27" s="123" t="s">
        <v>16</v>
      </c>
      <c r="B27" s="341" t="s">
        <v>159</v>
      </c>
      <c r="C27" s="342"/>
      <c r="D27" s="342"/>
      <c r="E27" s="342"/>
      <c r="F27" s="342"/>
      <c r="G27" s="342"/>
      <c r="H27" s="342"/>
      <c r="I27" s="342"/>
      <c r="J27" s="343"/>
    </row>
    <row r="28" spans="1:10" s="19" customFormat="1" ht="12.75" x14ac:dyDescent="0.2">
      <c r="A28" s="80"/>
      <c r="B28" s="344"/>
      <c r="C28" s="344"/>
      <c r="D28" s="335" t="s">
        <v>71</v>
      </c>
      <c r="E28" s="335" t="s">
        <v>72</v>
      </c>
      <c r="F28" s="335" t="s">
        <v>73</v>
      </c>
      <c r="G28" s="335" t="s">
        <v>1</v>
      </c>
      <c r="H28" s="333" t="s">
        <v>80</v>
      </c>
      <c r="I28" s="336" t="s">
        <v>81</v>
      </c>
      <c r="J28" s="336" t="s">
        <v>190</v>
      </c>
    </row>
    <row r="29" spans="1:10" s="20" customFormat="1" ht="13.5" x14ac:dyDescent="0.3">
      <c r="A29" s="46"/>
      <c r="B29" s="344"/>
      <c r="C29" s="344"/>
      <c r="D29" s="335"/>
      <c r="E29" s="335"/>
      <c r="F29" s="335"/>
      <c r="G29" s="335"/>
      <c r="H29" s="334"/>
      <c r="I29" s="337"/>
      <c r="J29" s="337"/>
    </row>
    <row r="30" spans="1:10" s="19" customFormat="1" ht="13.5" x14ac:dyDescent="0.3">
      <c r="A30" s="80"/>
      <c r="B30" s="229"/>
      <c r="C30" s="52"/>
      <c r="D30" s="33">
        <v>697.84</v>
      </c>
      <c r="E30" s="34">
        <v>5.34</v>
      </c>
      <c r="F30" s="35">
        <v>0.04</v>
      </c>
      <c r="G30" s="53" t="s">
        <v>82</v>
      </c>
      <c r="H30" s="53">
        <v>100</v>
      </c>
      <c r="I30" s="241">
        <f>H30*F30*E30*D30</f>
        <v>14905.86</v>
      </c>
      <c r="J30" s="56"/>
    </row>
    <row r="31" spans="1:10" s="19" customFormat="1" ht="13.5" x14ac:dyDescent="0.3">
      <c r="A31" s="57"/>
      <c r="B31" s="58"/>
      <c r="C31" s="59"/>
      <c r="D31" s="60"/>
      <c r="E31" s="61"/>
      <c r="F31" s="62"/>
      <c r="G31" s="63"/>
      <c r="H31" s="63"/>
      <c r="I31" s="64"/>
      <c r="J31" s="65"/>
    </row>
    <row r="32" spans="1:10" s="19" customFormat="1" ht="26.25" customHeight="1" x14ac:dyDescent="0.2">
      <c r="A32" s="31" t="s">
        <v>89</v>
      </c>
      <c r="B32" s="341" t="str">
        <f>'[1]Planilha de Custo'!C22</f>
        <v>CARGA, MANOBRAS E DESCARGA DE MISTURA BETUMINOSA A QUENTE, COM CAMINHAO BASCULANTE 6 M3</v>
      </c>
      <c r="C32" s="342"/>
      <c r="D32" s="342"/>
      <c r="E32" s="342"/>
      <c r="F32" s="342"/>
      <c r="G32" s="342"/>
      <c r="H32" s="342"/>
      <c r="I32" s="342"/>
      <c r="J32" s="343"/>
    </row>
    <row r="33" spans="1:14" s="19" customFormat="1" ht="12.75" x14ac:dyDescent="0.2">
      <c r="A33" s="229"/>
      <c r="B33" s="344"/>
      <c r="C33" s="344"/>
      <c r="D33" s="335" t="s">
        <v>71</v>
      </c>
      <c r="E33" s="335" t="s">
        <v>72</v>
      </c>
      <c r="F33" s="335" t="s">
        <v>73</v>
      </c>
      <c r="G33" s="335" t="s">
        <v>77</v>
      </c>
      <c r="H33" s="336" t="s">
        <v>78</v>
      </c>
      <c r="I33" s="344" t="s">
        <v>75</v>
      </c>
      <c r="J33" s="344"/>
    </row>
    <row r="34" spans="1:14" s="20" customFormat="1" ht="13.5" x14ac:dyDescent="0.3">
      <c r="A34" s="46"/>
      <c r="B34" s="344"/>
      <c r="C34" s="344"/>
      <c r="D34" s="335"/>
      <c r="E34" s="335"/>
      <c r="F34" s="335"/>
      <c r="G34" s="335"/>
      <c r="H34" s="337"/>
      <c r="I34" s="344"/>
      <c r="J34" s="344"/>
    </row>
    <row r="35" spans="1:14" s="19" customFormat="1" ht="13.5" x14ac:dyDescent="0.3">
      <c r="A35" s="229"/>
      <c r="B35" s="229"/>
      <c r="C35" s="52"/>
      <c r="D35" s="33">
        <v>697.84</v>
      </c>
      <c r="E35" s="34">
        <v>5.34</v>
      </c>
      <c r="F35" s="35">
        <v>0.04</v>
      </c>
      <c r="G35" s="53">
        <v>2.2999999999999998</v>
      </c>
      <c r="H35" s="37">
        <f>G35*F35*E35*D35</f>
        <v>342.83</v>
      </c>
      <c r="I35" s="44"/>
      <c r="J35" s="45"/>
    </row>
    <row r="36" spans="1:14" s="19" customFormat="1" ht="12.75" x14ac:dyDescent="0.2">
      <c r="A36" s="30">
        <v>3</v>
      </c>
      <c r="B36" s="232" t="str">
        <f>'[1]Planilha de Custo'!C25</f>
        <v>DRENAGEM DA RUA DOM LUIZ SCORTEGAGNA</v>
      </c>
      <c r="C36" s="233"/>
      <c r="D36" s="233"/>
      <c r="E36" s="233"/>
      <c r="F36" s="233"/>
      <c r="G36" s="233"/>
      <c r="H36" s="233"/>
      <c r="I36" s="233"/>
      <c r="J36" s="234"/>
      <c r="K36" s="18"/>
      <c r="L36" s="18"/>
      <c r="M36" s="18"/>
      <c r="N36" s="18"/>
    </row>
    <row r="37" spans="1:14" s="19" customFormat="1" ht="13.5" x14ac:dyDescent="0.2">
      <c r="A37" s="31" t="s">
        <v>18</v>
      </c>
      <c r="B37" s="326" t="str">
        <f>'[1]Planilha de Custo'!C26</f>
        <v>Corpo BSTC diâmetro 0,40 m C.S. PB inclusive escavação, reaterro e transporte do tubo</v>
      </c>
      <c r="C37" s="327"/>
      <c r="D37" s="327"/>
      <c r="E37" s="327"/>
      <c r="F37" s="327"/>
      <c r="G37" s="327"/>
      <c r="H37" s="327"/>
      <c r="I37" s="327"/>
      <c r="J37" s="328"/>
    </row>
    <row r="38" spans="1:14" s="19" customFormat="1" ht="12.75" x14ac:dyDescent="0.2">
      <c r="A38" s="229"/>
      <c r="B38" s="329"/>
      <c r="C38" s="330"/>
      <c r="D38" s="333" t="s">
        <v>71</v>
      </c>
      <c r="E38" s="335" t="s">
        <v>72</v>
      </c>
      <c r="F38" s="335" t="s">
        <v>73</v>
      </c>
      <c r="G38" s="333" t="s">
        <v>1</v>
      </c>
      <c r="H38" s="336" t="s">
        <v>83</v>
      </c>
      <c r="I38" s="329" t="s">
        <v>75</v>
      </c>
      <c r="J38" s="330"/>
    </row>
    <row r="39" spans="1:14" s="19" customFormat="1" ht="13.5" x14ac:dyDescent="0.3">
      <c r="A39" s="32"/>
      <c r="B39" s="331"/>
      <c r="C39" s="332"/>
      <c r="D39" s="334"/>
      <c r="E39" s="335"/>
      <c r="F39" s="335"/>
      <c r="G39" s="334"/>
      <c r="H39" s="337"/>
      <c r="I39" s="331"/>
      <c r="J39" s="332"/>
    </row>
    <row r="40" spans="1:14" s="19" customFormat="1" ht="13.5" x14ac:dyDescent="0.3">
      <c r="A40" s="32"/>
      <c r="B40" s="338"/>
      <c r="C40" s="339"/>
      <c r="D40" s="33">
        <v>219</v>
      </c>
      <c r="E40" s="66" t="s">
        <v>82</v>
      </c>
      <c r="F40" s="67" t="s">
        <v>82</v>
      </c>
      <c r="G40" s="36"/>
      <c r="H40" s="37">
        <f>D40</f>
        <v>219</v>
      </c>
      <c r="I40" s="227"/>
      <c r="J40" s="231"/>
    </row>
    <row r="41" spans="1:14" ht="13.5" x14ac:dyDescent="0.3">
      <c r="A41" s="38"/>
      <c r="C41" s="40"/>
      <c r="D41" s="41"/>
      <c r="E41" s="42"/>
      <c r="F41" s="42"/>
      <c r="G41" s="42"/>
      <c r="H41" s="43"/>
      <c r="I41" s="42"/>
      <c r="J41" s="55"/>
    </row>
    <row r="42" spans="1:14" s="19" customFormat="1" ht="15" customHeight="1" x14ac:dyDescent="0.2">
      <c r="A42" s="123" t="s">
        <v>19</v>
      </c>
      <c r="B42" s="326" t="s">
        <v>152</v>
      </c>
      <c r="C42" s="327"/>
      <c r="D42" s="327"/>
      <c r="E42" s="327"/>
      <c r="F42" s="327"/>
      <c r="G42" s="327"/>
      <c r="H42" s="327"/>
      <c r="I42" s="327"/>
      <c r="J42" s="328"/>
    </row>
    <row r="43" spans="1:14" s="19" customFormat="1" ht="12.75" customHeight="1" x14ac:dyDescent="0.2">
      <c r="A43" s="229"/>
      <c r="B43" s="329"/>
      <c r="C43" s="330"/>
      <c r="D43" s="333" t="s">
        <v>71</v>
      </c>
      <c r="E43" s="335" t="s">
        <v>72</v>
      </c>
      <c r="F43" s="335" t="s">
        <v>73</v>
      </c>
      <c r="G43" s="333" t="s">
        <v>1</v>
      </c>
      <c r="H43" s="336" t="s">
        <v>83</v>
      </c>
      <c r="I43" s="329" t="s">
        <v>75</v>
      </c>
      <c r="J43" s="330"/>
    </row>
    <row r="44" spans="1:14" s="19" customFormat="1" ht="13.5" x14ac:dyDescent="0.3">
      <c r="A44" s="32"/>
      <c r="B44" s="331"/>
      <c r="C44" s="332"/>
      <c r="D44" s="334"/>
      <c r="E44" s="335"/>
      <c r="F44" s="335"/>
      <c r="G44" s="334"/>
      <c r="H44" s="337"/>
      <c r="I44" s="331"/>
      <c r="J44" s="332"/>
    </row>
    <row r="45" spans="1:14" s="19" customFormat="1" ht="13.5" x14ac:dyDescent="0.3">
      <c r="A45" s="32"/>
      <c r="B45" s="338"/>
      <c r="C45" s="339"/>
      <c r="D45" s="33">
        <v>24.09</v>
      </c>
      <c r="E45" s="66" t="s">
        <v>82</v>
      </c>
      <c r="F45" s="67" t="s">
        <v>82</v>
      </c>
      <c r="G45" s="36"/>
      <c r="H45" s="37">
        <f>D45</f>
        <v>24.09</v>
      </c>
      <c r="I45" s="227"/>
      <c r="J45" s="231"/>
    </row>
    <row r="46" spans="1:14" s="19" customFormat="1" ht="13.5" x14ac:dyDescent="0.3">
      <c r="A46" s="229"/>
      <c r="B46" s="68"/>
      <c r="C46" s="69"/>
      <c r="D46" s="70"/>
      <c r="E46" s="71"/>
      <c r="F46" s="72"/>
      <c r="G46" s="73"/>
      <c r="H46" s="73"/>
      <c r="I46" s="74"/>
      <c r="J46" s="75"/>
    </row>
    <row r="47" spans="1:14" s="19" customFormat="1" ht="12.75" x14ac:dyDescent="0.2">
      <c r="A47" s="30">
        <v>4</v>
      </c>
      <c r="B47" s="232" t="str">
        <f>'[1]Planilha de Custo'!C30</f>
        <v>PAVIMENTAÇÃO DA RUA DOM LUIZ SCORTEGAGNA</v>
      </c>
      <c r="C47" s="233"/>
      <c r="D47" s="233"/>
      <c r="E47" s="233"/>
      <c r="F47" s="233"/>
      <c r="G47" s="233"/>
      <c r="H47" s="233"/>
      <c r="I47" s="233"/>
      <c r="J47" s="234"/>
      <c r="K47" s="18"/>
      <c r="L47" s="18"/>
      <c r="M47" s="18"/>
      <c r="N47" s="18"/>
    </row>
    <row r="48" spans="1:14" s="19" customFormat="1" ht="13.5" x14ac:dyDescent="0.2">
      <c r="A48" s="31" t="s">
        <v>21</v>
      </c>
      <c r="B48" s="326" t="str">
        <f>'[1]Planilha de Custo'!C31</f>
        <v>PINTURA DE LIGACAO COM EMULSAO RR-1C</v>
      </c>
      <c r="C48" s="327"/>
      <c r="D48" s="327"/>
      <c r="E48" s="327"/>
      <c r="F48" s="327"/>
      <c r="G48" s="327"/>
      <c r="H48" s="327"/>
      <c r="I48" s="327"/>
      <c r="J48" s="328"/>
    </row>
    <row r="49" spans="1:10" s="19" customFormat="1" ht="12.75" x14ac:dyDescent="0.2">
      <c r="A49" s="229"/>
      <c r="B49" s="329"/>
      <c r="C49" s="330"/>
      <c r="D49" s="333" t="s">
        <v>71</v>
      </c>
      <c r="E49" s="333" t="s">
        <v>72</v>
      </c>
      <c r="F49" s="335" t="s">
        <v>73</v>
      </c>
      <c r="G49" s="335" t="s">
        <v>1</v>
      </c>
      <c r="H49" s="336" t="s">
        <v>74</v>
      </c>
      <c r="I49" s="329" t="s">
        <v>75</v>
      </c>
      <c r="J49" s="330"/>
    </row>
    <row r="50" spans="1:10" s="19" customFormat="1" ht="13.5" x14ac:dyDescent="0.3">
      <c r="A50" s="32"/>
      <c r="B50" s="331"/>
      <c r="C50" s="332"/>
      <c r="D50" s="334"/>
      <c r="E50" s="334"/>
      <c r="F50" s="335"/>
      <c r="G50" s="335"/>
      <c r="H50" s="337"/>
      <c r="I50" s="331"/>
      <c r="J50" s="332"/>
    </row>
    <row r="51" spans="1:10" s="19" customFormat="1" ht="13.5" x14ac:dyDescent="0.3">
      <c r="A51" s="32"/>
      <c r="B51" s="338"/>
      <c r="C51" s="339"/>
      <c r="D51" s="33">
        <v>408.44</v>
      </c>
      <c r="E51" s="34">
        <v>6.13</v>
      </c>
      <c r="F51" s="35"/>
      <c r="G51" s="36"/>
      <c r="H51" s="37">
        <f>E51*D51</f>
        <v>2503.7399999999998</v>
      </c>
      <c r="I51" s="227"/>
      <c r="J51" s="231"/>
    </row>
    <row r="52" spans="1:10" ht="13.5" x14ac:dyDescent="0.3">
      <c r="A52" s="38"/>
      <c r="C52" s="40"/>
      <c r="D52" s="41"/>
      <c r="E52" s="42"/>
      <c r="F52" s="42"/>
      <c r="G52" s="42"/>
      <c r="H52" s="43"/>
      <c r="I52" s="42"/>
      <c r="J52" s="55"/>
    </row>
    <row r="53" spans="1:10" s="19" customFormat="1" ht="26.25" customHeight="1" x14ac:dyDescent="0.2">
      <c r="A53" s="31" t="s">
        <v>25</v>
      </c>
      <c r="B53" s="341" t="str">
        <f>'[1]Planilha de Custo'!C32</f>
        <v>FABRICAÇÃO E APLICAÇÃO DE CONCRETO BETUMINOSO USINADO A QUENTE(CBUQ),CAP 50/70, EXCLUSIVE TRANSPORTE DA MASSA.</v>
      </c>
      <c r="C53" s="342"/>
      <c r="D53" s="342"/>
      <c r="E53" s="342"/>
      <c r="F53" s="342"/>
      <c r="G53" s="342"/>
      <c r="H53" s="342"/>
      <c r="I53" s="342"/>
      <c r="J53" s="343"/>
    </row>
    <row r="54" spans="1:10" s="19" customFormat="1" ht="12.75" x14ac:dyDescent="0.2">
      <c r="A54" s="229"/>
      <c r="B54" s="344"/>
      <c r="C54" s="344"/>
      <c r="D54" s="335" t="s">
        <v>71</v>
      </c>
      <c r="E54" s="335" t="s">
        <v>76</v>
      </c>
      <c r="F54" s="335" t="s">
        <v>73</v>
      </c>
      <c r="G54" s="335" t="s">
        <v>77</v>
      </c>
      <c r="H54" s="336" t="s">
        <v>78</v>
      </c>
      <c r="I54" s="344" t="s">
        <v>75</v>
      </c>
      <c r="J54" s="344"/>
    </row>
    <row r="55" spans="1:10" s="20" customFormat="1" ht="21.75" customHeight="1" x14ac:dyDescent="0.3">
      <c r="A55" s="46"/>
      <c r="B55" s="344"/>
      <c r="C55" s="344"/>
      <c r="D55" s="335"/>
      <c r="E55" s="335"/>
      <c r="F55" s="335"/>
      <c r="G55" s="335"/>
      <c r="H55" s="337"/>
      <c r="I55" s="344"/>
      <c r="J55" s="344"/>
    </row>
    <row r="56" spans="1:10" s="19" customFormat="1" ht="13.5" x14ac:dyDescent="0.3">
      <c r="A56" s="229"/>
      <c r="B56" s="229"/>
      <c r="C56" s="52"/>
      <c r="D56" s="33">
        <v>408.44</v>
      </c>
      <c r="E56" s="34">
        <v>6.13</v>
      </c>
      <c r="F56" s="35">
        <v>0.04</v>
      </c>
      <c r="G56" s="53">
        <v>2.2999999999999998</v>
      </c>
      <c r="H56" s="37">
        <f>G56*F56*E56*D56</f>
        <v>230.34</v>
      </c>
      <c r="I56" s="44"/>
      <c r="J56" s="45"/>
    </row>
    <row r="57" spans="1:10" ht="13.5" x14ac:dyDescent="0.3">
      <c r="A57" s="38"/>
      <c r="C57" s="40"/>
      <c r="D57" s="41"/>
      <c r="E57" s="42"/>
      <c r="F57" s="42"/>
      <c r="G57" s="42"/>
      <c r="H57" s="43"/>
      <c r="I57" s="42"/>
      <c r="J57" s="55"/>
    </row>
    <row r="58" spans="1:10" s="19" customFormat="1" ht="28.5" customHeight="1" x14ac:dyDescent="0.2">
      <c r="A58" s="123" t="s">
        <v>26</v>
      </c>
      <c r="B58" s="341" t="str">
        <f>'Planilha Orçamentária'!C21</f>
        <v>TRANSPORTE DE MATERIAL ASFALTICO, COM CAMINHÃO COM CAPACIDADE DE 20000 L EM RODOVIA PAVIMENTADA PARA DISTÂNCIAS MÉDIAS DE TRANSPORTE IGUAL O U INFERIOR A 100 KM.</v>
      </c>
      <c r="C58" s="342"/>
      <c r="D58" s="342"/>
      <c r="E58" s="342"/>
      <c r="F58" s="342"/>
      <c r="G58" s="342"/>
      <c r="H58" s="342"/>
      <c r="I58" s="342"/>
      <c r="J58" s="343"/>
    </row>
    <row r="59" spans="1:10" s="19" customFormat="1" ht="12.75" customHeight="1" x14ac:dyDescent="0.2">
      <c r="A59" s="80"/>
      <c r="B59" s="344"/>
      <c r="C59" s="344"/>
      <c r="D59" s="335" t="s">
        <v>71</v>
      </c>
      <c r="E59" s="335" t="s">
        <v>72</v>
      </c>
      <c r="F59" s="335" t="s">
        <v>73</v>
      </c>
      <c r="G59" s="335" t="s">
        <v>1</v>
      </c>
      <c r="H59" s="333" t="s">
        <v>80</v>
      </c>
      <c r="I59" s="336" t="s">
        <v>81</v>
      </c>
      <c r="J59" s="336" t="s">
        <v>190</v>
      </c>
    </row>
    <row r="60" spans="1:10" s="20" customFormat="1" ht="13.5" x14ac:dyDescent="0.3">
      <c r="A60" s="46"/>
      <c r="B60" s="344"/>
      <c r="C60" s="344"/>
      <c r="D60" s="335"/>
      <c r="E60" s="335"/>
      <c r="F60" s="335"/>
      <c r="G60" s="335"/>
      <c r="H60" s="334"/>
      <c r="I60" s="337"/>
      <c r="J60" s="337"/>
    </row>
    <row r="61" spans="1:10" s="19" customFormat="1" ht="13.5" x14ac:dyDescent="0.3">
      <c r="A61" s="80"/>
      <c r="B61" s="229"/>
      <c r="C61" s="52"/>
      <c r="D61" s="33">
        <v>408.44</v>
      </c>
      <c r="E61" s="34">
        <v>6.13</v>
      </c>
      <c r="F61" s="35">
        <v>0.04</v>
      </c>
      <c r="G61" s="53" t="s">
        <v>82</v>
      </c>
      <c r="H61" s="53">
        <v>100</v>
      </c>
      <c r="I61" s="241">
        <f>H61*F61*E61*D61</f>
        <v>10014.950000000001</v>
      </c>
      <c r="J61" s="56"/>
    </row>
    <row r="62" spans="1:10" ht="13.5" x14ac:dyDescent="0.3">
      <c r="A62" s="38"/>
      <c r="C62" s="40"/>
      <c r="D62" s="41"/>
      <c r="E62" s="42"/>
      <c r="F62" s="42"/>
      <c r="G62" s="42"/>
      <c r="H62" s="43"/>
      <c r="I62" s="42"/>
      <c r="J62" s="55"/>
    </row>
    <row r="63" spans="1:10" s="19" customFormat="1" ht="24.75" customHeight="1" x14ac:dyDescent="0.2">
      <c r="A63" s="31" t="s">
        <v>27</v>
      </c>
      <c r="B63" s="341" t="str">
        <f>'[1]Planilha de Custo'!C34</f>
        <v>CARGA, MANOBRAS E DESCARGA DE MISTURA BETUMINOSA A QUENTE, COM CAMINHAO BASCULANTE 6 M3</v>
      </c>
      <c r="C63" s="342"/>
      <c r="D63" s="342"/>
      <c r="E63" s="342"/>
      <c r="F63" s="342"/>
      <c r="G63" s="342"/>
      <c r="H63" s="342"/>
      <c r="I63" s="342"/>
      <c r="J63" s="343"/>
    </row>
    <row r="64" spans="1:10" s="19" customFormat="1" ht="12.75" x14ac:dyDescent="0.2">
      <c r="A64" s="229"/>
      <c r="B64" s="344"/>
      <c r="C64" s="344"/>
      <c r="D64" s="335" t="s">
        <v>71</v>
      </c>
      <c r="E64" s="335" t="s">
        <v>72</v>
      </c>
      <c r="F64" s="335" t="s">
        <v>73</v>
      </c>
      <c r="G64" s="335" t="s">
        <v>77</v>
      </c>
      <c r="H64" s="336" t="s">
        <v>78</v>
      </c>
      <c r="I64" s="344" t="s">
        <v>75</v>
      </c>
      <c r="J64" s="344"/>
    </row>
    <row r="65" spans="1:14" s="20" customFormat="1" ht="13.5" x14ac:dyDescent="0.3">
      <c r="A65" s="46"/>
      <c r="B65" s="344"/>
      <c r="C65" s="344"/>
      <c r="D65" s="335"/>
      <c r="E65" s="335"/>
      <c r="F65" s="335"/>
      <c r="G65" s="335"/>
      <c r="H65" s="337"/>
      <c r="I65" s="344"/>
      <c r="J65" s="344"/>
    </row>
    <row r="66" spans="1:14" s="19" customFormat="1" ht="13.5" x14ac:dyDescent="0.3">
      <c r="A66" s="229"/>
      <c r="B66" s="229"/>
      <c r="C66" s="52"/>
      <c r="D66" s="33">
        <v>408.44</v>
      </c>
      <c r="E66" s="34">
        <v>6.13</v>
      </c>
      <c r="F66" s="35">
        <v>0.04</v>
      </c>
      <c r="G66" s="53">
        <v>2.2999999999999998</v>
      </c>
      <c r="H66" s="37">
        <f>G66*F66*E66*D66</f>
        <v>230.34</v>
      </c>
      <c r="I66" s="44"/>
      <c r="J66" s="45"/>
    </row>
    <row r="67" spans="1:14" s="19" customFormat="1" ht="13.5" x14ac:dyDescent="0.3">
      <c r="A67" s="229"/>
      <c r="B67" s="68"/>
      <c r="C67" s="69"/>
      <c r="D67" s="70"/>
      <c r="E67" s="71"/>
      <c r="F67" s="72"/>
      <c r="G67" s="73"/>
      <c r="H67" s="74"/>
      <c r="I67" s="44"/>
      <c r="J67" s="45"/>
    </row>
    <row r="68" spans="1:14" s="19" customFormat="1" ht="26.25" customHeight="1" x14ac:dyDescent="0.2">
      <c r="A68" s="123" t="s">
        <v>153</v>
      </c>
      <c r="B68" s="341" t="s">
        <v>110</v>
      </c>
      <c r="C68" s="342"/>
      <c r="D68" s="342"/>
      <c r="E68" s="342"/>
      <c r="F68" s="342"/>
      <c r="G68" s="342"/>
      <c r="H68" s="342"/>
      <c r="I68" s="342"/>
      <c r="J68" s="343"/>
    </row>
    <row r="69" spans="1:14" s="19" customFormat="1" ht="12.75" x14ac:dyDescent="0.2">
      <c r="A69" s="80"/>
      <c r="B69" s="344"/>
      <c r="C69" s="344"/>
      <c r="D69" s="335" t="s">
        <v>71</v>
      </c>
      <c r="E69" s="335" t="s">
        <v>72</v>
      </c>
      <c r="F69" s="335" t="s">
        <v>73</v>
      </c>
      <c r="G69" s="335" t="s">
        <v>1</v>
      </c>
      <c r="H69" s="336" t="s">
        <v>154</v>
      </c>
      <c r="I69" s="344" t="s">
        <v>75</v>
      </c>
      <c r="J69" s="344"/>
    </row>
    <row r="70" spans="1:14" s="19" customFormat="1" ht="13.5" x14ac:dyDescent="0.3">
      <c r="A70" s="46"/>
      <c r="B70" s="344"/>
      <c r="C70" s="344"/>
      <c r="D70" s="335"/>
      <c r="E70" s="335"/>
      <c r="F70" s="335"/>
      <c r="G70" s="335"/>
      <c r="H70" s="337"/>
      <c r="I70" s="344"/>
      <c r="J70" s="344"/>
    </row>
    <row r="71" spans="1:14" s="19" customFormat="1" ht="13.5" x14ac:dyDescent="0.3">
      <c r="A71" s="80"/>
      <c r="B71" s="229"/>
      <c r="C71" s="52"/>
      <c r="D71" s="33">
        <v>209</v>
      </c>
      <c r="E71" s="34">
        <v>1</v>
      </c>
      <c r="F71" s="35"/>
      <c r="G71" s="53"/>
      <c r="H71" s="37">
        <f>E71*D71</f>
        <v>209</v>
      </c>
      <c r="I71" s="44"/>
      <c r="J71" s="45"/>
    </row>
    <row r="72" spans="1:14" s="19" customFormat="1" ht="13.5" x14ac:dyDescent="0.3">
      <c r="A72" s="229"/>
      <c r="B72" s="68"/>
      <c r="C72" s="69"/>
      <c r="D72" s="70"/>
      <c r="E72" s="71"/>
      <c r="F72" s="72"/>
      <c r="G72" s="73"/>
      <c r="H72" s="74"/>
      <c r="I72" s="44"/>
      <c r="J72" s="45"/>
    </row>
    <row r="73" spans="1:14" s="19" customFormat="1" ht="12.75" x14ac:dyDescent="0.2">
      <c r="A73" s="30">
        <v>5</v>
      </c>
      <c r="B73" s="232" t="str">
        <f>'[1]Planilha de Custo'!C37</f>
        <v>DRENAGEM DA RUA ANTÔNIO FERREIRA DE JESUS</v>
      </c>
      <c r="C73" s="233"/>
      <c r="D73" s="233"/>
      <c r="E73" s="233"/>
      <c r="F73" s="233"/>
      <c r="G73" s="233"/>
      <c r="H73" s="233"/>
      <c r="I73" s="233"/>
      <c r="J73" s="234"/>
      <c r="K73" s="18"/>
      <c r="L73" s="18"/>
      <c r="M73" s="18"/>
      <c r="N73" s="18"/>
    </row>
    <row r="74" spans="1:14" s="19" customFormat="1" ht="20.25" customHeight="1" x14ac:dyDescent="0.2">
      <c r="A74" s="31" t="s">
        <v>24</v>
      </c>
      <c r="B74" s="326" t="str">
        <f>'[1]Planilha de Custo'!C38</f>
        <v>Corpo BSTC diâmetro 0,40 m C.S. PB inclusive escavação, reaterro e transporte do tubo</v>
      </c>
      <c r="C74" s="327"/>
      <c r="D74" s="327"/>
      <c r="E74" s="327"/>
      <c r="F74" s="327"/>
      <c r="G74" s="327"/>
      <c r="H74" s="327"/>
      <c r="I74" s="327"/>
      <c r="J74" s="328"/>
    </row>
    <row r="75" spans="1:14" s="19" customFormat="1" ht="12.75" x14ac:dyDescent="0.2">
      <c r="A75" s="229"/>
      <c r="B75" s="329"/>
      <c r="C75" s="330"/>
      <c r="D75" s="333" t="s">
        <v>71</v>
      </c>
      <c r="E75" s="335" t="s">
        <v>72</v>
      </c>
      <c r="F75" s="335" t="s">
        <v>73</v>
      </c>
      <c r="G75" s="333" t="s">
        <v>1</v>
      </c>
      <c r="H75" s="336" t="s">
        <v>83</v>
      </c>
      <c r="I75" s="329" t="s">
        <v>75</v>
      </c>
      <c r="J75" s="330"/>
    </row>
    <row r="76" spans="1:14" s="19" customFormat="1" ht="13.5" x14ac:dyDescent="0.3">
      <c r="A76" s="32"/>
      <c r="B76" s="331"/>
      <c r="C76" s="332"/>
      <c r="D76" s="334"/>
      <c r="E76" s="335"/>
      <c r="F76" s="335"/>
      <c r="G76" s="334"/>
      <c r="H76" s="337"/>
      <c r="I76" s="331"/>
      <c r="J76" s="332"/>
    </row>
    <row r="77" spans="1:14" s="19" customFormat="1" ht="13.5" x14ac:dyDescent="0.3">
      <c r="A77" s="32"/>
      <c r="B77" s="338"/>
      <c r="C77" s="339"/>
      <c r="D77" s="33">
        <v>160.99</v>
      </c>
      <c r="E77" s="66" t="s">
        <v>82</v>
      </c>
      <c r="F77" s="67" t="s">
        <v>82</v>
      </c>
      <c r="G77" s="36"/>
      <c r="H77" s="37">
        <f>D77</f>
        <v>160.99</v>
      </c>
      <c r="I77" s="227"/>
      <c r="J77" s="231"/>
    </row>
    <row r="78" spans="1:14" ht="13.5" x14ac:dyDescent="0.3">
      <c r="A78" s="38"/>
      <c r="C78" s="40"/>
      <c r="D78" s="41"/>
      <c r="E78" s="42"/>
      <c r="F78" s="42"/>
      <c r="G78" s="42"/>
      <c r="H78" s="43"/>
      <c r="I78" s="42"/>
      <c r="J78" s="55"/>
    </row>
    <row r="79" spans="1:14" s="19" customFormat="1" ht="13.5" x14ac:dyDescent="0.2">
      <c r="A79" s="123" t="s">
        <v>29</v>
      </c>
      <c r="B79" s="326" t="s">
        <v>152</v>
      </c>
      <c r="C79" s="327"/>
      <c r="D79" s="327"/>
      <c r="E79" s="327"/>
      <c r="F79" s="327"/>
      <c r="G79" s="327"/>
      <c r="H79" s="327"/>
      <c r="I79" s="327"/>
      <c r="J79" s="328"/>
    </row>
    <row r="80" spans="1:14" s="19" customFormat="1" ht="12.75" x14ac:dyDescent="0.2">
      <c r="A80" s="229"/>
      <c r="B80" s="329"/>
      <c r="C80" s="330"/>
      <c r="D80" s="333" t="s">
        <v>71</v>
      </c>
      <c r="E80" s="335" t="s">
        <v>72</v>
      </c>
      <c r="F80" s="335" t="s">
        <v>73</v>
      </c>
      <c r="G80" s="333" t="s">
        <v>1</v>
      </c>
      <c r="H80" s="336" t="s">
        <v>83</v>
      </c>
      <c r="I80" s="329" t="s">
        <v>75</v>
      </c>
      <c r="J80" s="330"/>
    </row>
    <row r="81" spans="1:14" s="19" customFormat="1" ht="13.5" x14ac:dyDescent="0.3">
      <c r="A81" s="32"/>
      <c r="B81" s="331"/>
      <c r="C81" s="332"/>
      <c r="D81" s="334"/>
      <c r="E81" s="335"/>
      <c r="F81" s="335"/>
      <c r="G81" s="334"/>
      <c r="H81" s="337"/>
      <c r="I81" s="331"/>
      <c r="J81" s="332"/>
    </row>
    <row r="82" spans="1:14" s="19" customFormat="1" ht="13.5" x14ac:dyDescent="0.3">
      <c r="A82" s="32"/>
      <c r="B82" s="338"/>
      <c r="C82" s="339"/>
      <c r="D82" s="33">
        <v>16.5</v>
      </c>
      <c r="E82" s="66" t="s">
        <v>82</v>
      </c>
      <c r="F82" s="67" t="s">
        <v>82</v>
      </c>
      <c r="G82" s="36"/>
      <c r="H82" s="37">
        <f>D82</f>
        <v>16.5</v>
      </c>
      <c r="I82" s="227"/>
      <c r="J82" s="231"/>
    </row>
    <row r="83" spans="1:14" s="19" customFormat="1" ht="13.5" x14ac:dyDescent="0.3">
      <c r="A83" s="32"/>
      <c r="B83" s="227"/>
      <c r="C83" s="76"/>
      <c r="D83" s="70"/>
      <c r="E83" s="77"/>
      <c r="F83" s="78"/>
      <c r="G83" s="79"/>
      <c r="H83" s="74"/>
      <c r="I83" s="76"/>
      <c r="J83" s="231"/>
    </row>
    <row r="84" spans="1:14" s="19" customFormat="1" ht="12.75" x14ac:dyDescent="0.2">
      <c r="A84" s="30">
        <v>6</v>
      </c>
      <c r="B84" s="232" t="str">
        <f>'[1]Planilha de Custo'!C42</f>
        <v>PAVIMENTAÇÃO DA RUA ANTÔNIO FERREIRA DE JESUS</v>
      </c>
      <c r="C84" s="233"/>
      <c r="D84" s="233"/>
      <c r="E84" s="233"/>
      <c r="F84" s="233"/>
      <c r="G84" s="233"/>
      <c r="H84" s="233"/>
      <c r="I84" s="233"/>
      <c r="J84" s="234"/>
      <c r="K84" s="18"/>
      <c r="L84" s="18"/>
      <c r="M84" s="18"/>
      <c r="N84" s="18"/>
    </row>
    <row r="85" spans="1:14" ht="13.5" x14ac:dyDescent="0.3">
      <c r="A85" s="38"/>
      <c r="C85" s="40"/>
      <c r="D85" s="41"/>
      <c r="E85" s="42"/>
      <c r="F85" s="42"/>
      <c r="G85" s="42"/>
      <c r="H85" s="43"/>
      <c r="I85" s="42"/>
      <c r="J85" s="55"/>
    </row>
    <row r="86" spans="1:14" s="19" customFormat="1" ht="17.25" customHeight="1" x14ac:dyDescent="0.2">
      <c r="A86" s="31" t="s">
        <v>31</v>
      </c>
      <c r="B86" s="326" t="str">
        <f>'[1]Planilha de Custo'!C44</f>
        <v>PINTURA DE LIGACAO COM EMULSAO RR-1C</v>
      </c>
      <c r="C86" s="327"/>
      <c r="D86" s="327"/>
      <c r="E86" s="327"/>
      <c r="F86" s="327"/>
      <c r="G86" s="327"/>
      <c r="H86" s="327"/>
      <c r="I86" s="327"/>
      <c r="J86" s="328"/>
    </row>
    <row r="87" spans="1:14" s="19" customFormat="1" ht="12.75" x14ac:dyDescent="0.2">
      <c r="A87" s="229"/>
      <c r="B87" s="329"/>
      <c r="C87" s="330"/>
      <c r="D87" s="333" t="s">
        <v>71</v>
      </c>
      <c r="E87" s="333" t="s">
        <v>72</v>
      </c>
      <c r="F87" s="333" t="s">
        <v>73</v>
      </c>
      <c r="G87" s="333" t="s">
        <v>1</v>
      </c>
      <c r="H87" s="336" t="s">
        <v>74</v>
      </c>
      <c r="I87" s="329" t="s">
        <v>75</v>
      </c>
      <c r="J87" s="330"/>
    </row>
    <row r="88" spans="1:14" s="19" customFormat="1" ht="13.5" x14ac:dyDescent="0.3">
      <c r="A88" s="32"/>
      <c r="B88" s="331"/>
      <c r="C88" s="332"/>
      <c r="D88" s="334"/>
      <c r="E88" s="334"/>
      <c r="F88" s="334"/>
      <c r="G88" s="334"/>
      <c r="H88" s="337"/>
      <c r="I88" s="331"/>
      <c r="J88" s="332"/>
    </row>
    <row r="89" spans="1:14" s="19" customFormat="1" ht="13.5" x14ac:dyDescent="0.3">
      <c r="A89" s="32"/>
      <c r="B89" s="338"/>
      <c r="C89" s="339"/>
      <c r="D89" s="33">
        <v>273.12</v>
      </c>
      <c r="E89" s="34">
        <v>4.0999999999999996</v>
      </c>
      <c r="F89" s="35"/>
      <c r="G89" s="36"/>
      <c r="H89" s="37">
        <f>E89*D89</f>
        <v>1119.79</v>
      </c>
      <c r="I89" s="227"/>
      <c r="J89" s="231"/>
    </row>
    <row r="90" spans="1:14" ht="13.5" x14ac:dyDescent="0.3">
      <c r="A90" s="38"/>
      <c r="C90" s="40"/>
      <c r="D90" s="41"/>
      <c r="E90" s="42"/>
      <c r="F90" s="42"/>
      <c r="G90" s="42"/>
      <c r="H90" s="43"/>
      <c r="I90" s="42"/>
      <c r="J90" s="55"/>
    </row>
    <row r="91" spans="1:14" s="19" customFormat="1" ht="28.5" customHeight="1" x14ac:dyDescent="0.2">
      <c r="A91" s="31" t="s">
        <v>32</v>
      </c>
      <c r="B91" s="341" t="str">
        <f>'[1]Planilha de Custo'!C45</f>
        <v>FABRICAÇÃO E APLICAÇÃO DE CONCRETO BETUMINOSO USINADO A QUENTE(CBUQ),CAP 50/70, EXCLUSIVE TRANSPORTE DA MASSA.</v>
      </c>
      <c r="C91" s="342"/>
      <c r="D91" s="342"/>
      <c r="E91" s="342"/>
      <c r="F91" s="342"/>
      <c r="G91" s="342"/>
      <c r="H91" s="342"/>
      <c r="I91" s="342"/>
      <c r="J91" s="343"/>
    </row>
    <row r="92" spans="1:14" s="19" customFormat="1" ht="12.75" x14ac:dyDescent="0.2">
      <c r="A92" s="229"/>
      <c r="B92" s="344"/>
      <c r="C92" s="344"/>
      <c r="D92" s="335" t="s">
        <v>71</v>
      </c>
      <c r="E92" s="335" t="s">
        <v>72</v>
      </c>
      <c r="F92" s="335" t="s">
        <v>73</v>
      </c>
      <c r="G92" s="335" t="s">
        <v>77</v>
      </c>
      <c r="H92" s="336" t="s">
        <v>78</v>
      </c>
      <c r="I92" s="344" t="s">
        <v>75</v>
      </c>
      <c r="J92" s="344"/>
    </row>
    <row r="93" spans="1:14" s="20" customFormat="1" ht="13.5" x14ac:dyDescent="0.3">
      <c r="A93" s="46"/>
      <c r="B93" s="344"/>
      <c r="C93" s="344"/>
      <c r="D93" s="335"/>
      <c r="E93" s="335"/>
      <c r="F93" s="335"/>
      <c r="G93" s="335"/>
      <c r="H93" s="337"/>
      <c r="I93" s="344"/>
      <c r="J93" s="344"/>
    </row>
    <row r="94" spans="1:14" s="19" customFormat="1" ht="13.5" x14ac:dyDescent="0.3">
      <c r="A94" s="229"/>
      <c r="B94" s="229"/>
      <c r="C94" s="52"/>
      <c r="D94" s="33">
        <v>273.12</v>
      </c>
      <c r="E94" s="34">
        <v>4.0999999999999996</v>
      </c>
      <c r="F94" s="35">
        <v>0.04</v>
      </c>
      <c r="G94" s="53">
        <v>2.2999999999999998</v>
      </c>
      <c r="H94" s="37">
        <f>G94*F94*E94*D94</f>
        <v>103.02</v>
      </c>
      <c r="I94" s="44"/>
      <c r="J94" s="45"/>
    </row>
    <row r="95" spans="1:14" ht="13.5" x14ac:dyDescent="0.3">
      <c r="A95" s="38"/>
      <c r="C95" s="40"/>
      <c r="D95" s="41"/>
      <c r="E95" s="42"/>
      <c r="F95" s="42"/>
      <c r="G95" s="42"/>
      <c r="H95" s="43"/>
      <c r="I95" s="42"/>
      <c r="J95" s="55"/>
    </row>
    <row r="96" spans="1:14" s="19" customFormat="1" ht="28.5" customHeight="1" x14ac:dyDescent="0.2">
      <c r="A96" s="123" t="s">
        <v>33</v>
      </c>
      <c r="B96" s="341" t="str">
        <f>'Planilha Orçamentária'!C30</f>
        <v>TRANSPORTE DE MATERIAL ASFALTICO, COM CAMINHÃO COM CAPACIDADE DE 20000 L EM RODOVIA PAVIMENTADA PARA DISTÂNCIAS MÉDIAS DE TRANSPORTE IGUAL OU INFERIOR A 100 KM.</v>
      </c>
      <c r="C96" s="342"/>
      <c r="D96" s="342"/>
      <c r="E96" s="342"/>
      <c r="F96" s="342"/>
      <c r="G96" s="342"/>
      <c r="H96" s="342"/>
      <c r="I96" s="342"/>
      <c r="J96" s="343"/>
    </row>
    <row r="97" spans="1:10" s="19" customFormat="1" ht="12.75" customHeight="1" x14ac:dyDescent="0.2">
      <c r="A97" s="80"/>
      <c r="B97" s="344"/>
      <c r="C97" s="344"/>
      <c r="D97" s="335" t="s">
        <v>71</v>
      </c>
      <c r="E97" s="335" t="s">
        <v>72</v>
      </c>
      <c r="F97" s="335" t="s">
        <v>73</v>
      </c>
      <c r="G97" s="335" t="s">
        <v>1</v>
      </c>
      <c r="H97" s="333" t="s">
        <v>80</v>
      </c>
      <c r="I97" s="336" t="s">
        <v>81</v>
      </c>
      <c r="J97" s="336" t="s">
        <v>190</v>
      </c>
    </row>
    <row r="98" spans="1:10" s="20" customFormat="1" ht="13.5" x14ac:dyDescent="0.3">
      <c r="A98" s="46"/>
      <c r="B98" s="344"/>
      <c r="C98" s="344"/>
      <c r="D98" s="335"/>
      <c r="E98" s="335"/>
      <c r="F98" s="335"/>
      <c r="G98" s="335"/>
      <c r="H98" s="334"/>
      <c r="I98" s="337"/>
      <c r="J98" s="337"/>
    </row>
    <row r="99" spans="1:10" s="19" customFormat="1" ht="13.5" x14ac:dyDescent="0.3">
      <c r="A99" s="80"/>
      <c r="B99" s="229"/>
      <c r="C99" s="52"/>
      <c r="D99" s="33">
        <v>273.12</v>
      </c>
      <c r="E99" s="34">
        <v>4.0999999999999996</v>
      </c>
      <c r="F99" s="35">
        <v>0.04</v>
      </c>
      <c r="G99" s="53" t="s">
        <v>82</v>
      </c>
      <c r="H99" s="53">
        <v>100</v>
      </c>
      <c r="I99" s="37">
        <f>H99*F99*E99*D99</f>
        <v>4479.17</v>
      </c>
      <c r="J99" s="56"/>
    </row>
    <row r="100" spans="1:10" ht="13.5" x14ac:dyDescent="0.3">
      <c r="A100" s="242"/>
      <c r="C100" s="40"/>
      <c r="D100" s="41"/>
      <c r="E100" s="42"/>
      <c r="F100" s="42"/>
      <c r="G100" s="42"/>
      <c r="H100" s="43"/>
      <c r="I100" s="42"/>
      <c r="J100" s="55"/>
    </row>
    <row r="101" spans="1:10" s="19" customFormat="1" ht="24" customHeight="1" x14ac:dyDescent="0.2">
      <c r="A101" s="123" t="s">
        <v>34</v>
      </c>
      <c r="B101" s="341" t="str">
        <f>'[1]Planilha de Custo'!C47</f>
        <v>CARGA, MANOBRAS E DESCARGA DE MISTURA BETUMINOSA A QUENTE, COM CAMINHAO BASCULANTE 6 M3</v>
      </c>
      <c r="C101" s="342"/>
      <c r="D101" s="342"/>
      <c r="E101" s="342"/>
      <c r="F101" s="342"/>
      <c r="G101" s="342"/>
      <c r="H101" s="342"/>
      <c r="I101" s="342"/>
      <c r="J101" s="343"/>
    </row>
    <row r="102" spans="1:10" s="19" customFormat="1" ht="12.75" x14ac:dyDescent="0.2">
      <c r="A102" s="80"/>
      <c r="B102" s="344"/>
      <c r="C102" s="344"/>
      <c r="D102" s="335" t="s">
        <v>71</v>
      </c>
      <c r="E102" s="335" t="s">
        <v>72</v>
      </c>
      <c r="F102" s="335" t="s">
        <v>73</v>
      </c>
      <c r="G102" s="335" t="s">
        <v>77</v>
      </c>
      <c r="H102" s="336" t="s">
        <v>78</v>
      </c>
      <c r="I102" s="344" t="s">
        <v>75</v>
      </c>
      <c r="J102" s="344"/>
    </row>
    <row r="103" spans="1:10" s="20" customFormat="1" ht="13.5" x14ac:dyDescent="0.3">
      <c r="A103" s="46"/>
      <c r="B103" s="344"/>
      <c r="C103" s="344"/>
      <c r="D103" s="335"/>
      <c r="E103" s="335"/>
      <c r="F103" s="335"/>
      <c r="G103" s="335"/>
      <c r="H103" s="337"/>
      <c r="I103" s="344"/>
      <c r="J103" s="344"/>
    </row>
    <row r="104" spans="1:10" s="19" customFormat="1" ht="13.5" x14ac:dyDescent="0.3">
      <c r="A104" s="80"/>
      <c r="B104" s="229"/>
      <c r="C104" s="52"/>
      <c r="D104" s="33">
        <v>273.12</v>
      </c>
      <c r="E104" s="34">
        <v>4.0999999999999996</v>
      </c>
      <c r="F104" s="35">
        <v>0.04</v>
      </c>
      <c r="G104" s="53">
        <v>2.2999999999999998</v>
      </c>
      <c r="H104" s="37">
        <f>G104*F104*E104*D104</f>
        <v>103.02</v>
      </c>
      <c r="I104" s="44"/>
      <c r="J104" s="45"/>
    </row>
    <row r="105" spans="1:10" ht="13.5" x14ac:dyDescent="0.3">
      <c r="A105" s="242"/>
      <c r="C105" s="40"/>
      <c r="D105" s="41"/>
      <c r="E105" s="42"/>
      <c r="F105" s="42"/>
      <c r="G105" s="42"/>
      <c r="H105" s="43"/>
      <c r="I105" s="42"/>
      <c r="J105" s="55"/>
    </row>
    <row r="106" spans="1:10" ht="27" customHeight="1" x14ac:dyDescent="0.2">
      <c r="A106" s="247" t="s">
        <v>35</v>
      </c>
      <c r="B106" s="308" t="s">
        <v>274</v>
      </c>
      <c r="C106" s="309"/>
      <c r="D106" s="309"/>
      <c r="E106" s="309"/>
      <c r="F106" s="309"/>
      <c r="G106" s="309"/>
      <c r="H106" s="309"/>
      <c r="I106" s="309"/>
      <c r="J106" s="310"/>
    </row>
    <row r="107" spans="1:10" ht="11.25" customHeight="1" x14ac:dyDescent="0.2">
      <c r="A107" s="248"/>
      <c r="B107" s="311"/>
      <c r="C107" s="311"/>
      <c r="D107" s="312" t="s">
        <v>71</v>
      </c>
      <c r="E107" s="312" t="s">
        <v>72</v>
      </c>
      <c r="F107" s="317" t="s">
        <v>84</v>
      </c>
      <c r="G107" s="312" t="s">
        <v>1</v>
      </c>
      <c r="H107" s="317" t="s">
        <v>84</v>
      </c>
      <c r="I107" s="311" t="s">
        <v>75</v>
      </c>
      <c r="J107" s="311"/>
    </row>
    <row r="108" spans="1:10" ht="13.5" x14ac:dyDescent="0.3">
      <c r="A108" s="249"/>
      <c r="B108" s="311"/>
      <c r="C108" s="311"/>
      <c r="D108" s="312"/>
      <c r="E108" s="312"/>
      <c r="F108" s="318"/>
      <c r="G108" s="312"/>
      <c r="H108" s="318"/>
      <c r="I108" s="311"/>
      <c r="J108" s="311"/>
    </row>
    <row r="109" spans="1:10" ht="13.5" x14ac:dyDescent="0.3">
      <c r="A109" s="249"/>
      <c r="B109" s="315"/>
      <c r="C109" s="316"/>
      <c r="D109" s="250">
        <v>100</v>
      </c>
      <c r="E109" s="251">
        <v>0.6</v>
      </c>
      <c r="F109" s="252">
        <f>E109*D109</f>
        <v>60</v>
      </c>
      <c r="G109" s="253"/>
      <c r="H109" s="252">
        <f>F109</f>
        <v>60</v>
      </c>
      <c r="I109" s="254"/>
      <c r="J109" s="255"/>
    </row>
    <row r="110" spans="1:10" ht="13.5" x14ac:dyDescent="0.3">
      <c r="A110" s="256"/>
      <c r="B110" s="256"/>
      <c r="C110" s="257"/>
      <c r="D110" s="258"/>
      <c r="E110" s="259"/>
      <c r="F110" s="259"/>
      <c r="G110" s="259"/>
      <c r="H110" s="260"/>
      <c r="I110" s="259"/>
      <c r="J110" s="259"/>
    </row>
    <row r="111" spans="1:10" ht="15" customHeight="1" x14ac:dyDescent="0.2">
      <c r="A111" s="247" t="s">
        <v>276</v>
      </c>
      <c r="B111" s="308" t="s">
        <v>275</v>
      </c>
      <c r="C111" s="309"/>
      <c r="D111" s="309"/>
      <c r="E111" s="309"/>
      <c r="F111" s="309"/>
      <c r="G111" s="309"/>
      <c r="H111" s="309"/>
      <c r="I111" s="309"/>
      <c r="J111" s="310"/>
    </row>
    <row r="112" spans="1:10" ht="11.25" customHeight="1" x14ac:dyDescent="0.2">
      <c r="A112" s="248"/>
      <c r="B112" s="311"/>
      <c r="C112" s="311"/>
      <c r="D112" s="312" t="s">
        <v>71</v>
      </c>
      <c r="E112" s="312" t="s">
        <v>72</v>
      </c>
      <c r="F112" s="312" t="s">
        <v>73</v>
      </c>
      <c r="G112" s="312" t="s">
        <v>1</v>
      </c>
      <c r="H112" s="313" t="s">
        <v>279</v>
      </c>
      <c r="I112" s="311" t="s">
        <v>75</v>
      </c>
      <c r="J112" s="311"/>
    </row>
    <row r="113" spans="1:14" ht="13.5" x14ac:dyDescent="0.3">
      <c r="A113" s="249"/>
      <c r="B113" s="311"/>
      <c r="C113" s="311"/>
      <c r="D113" s="312"/>
      <c r="E113" s="312"/>
      <c r="F113" s="312"/>
      <c r="G113" s="312"/>
      <c r="H113" s="314"/>
      <c r="I113" s="311"/>
      <c r="J113" s="311"/>
    </row>
    <row r="114" spans="1:14" ht="13.5" x14ac:dyDescent="0.3">
      <c r="A114" s="249"/>
      <c r="B114" s="315"/>
      <c r="C114" s="316"/>
      <c r="D114" s="250">
        <v>100</v>
      </c>
      <c r="E114" s="251">
        <v>0.6</v>
      </c>
      <c r="F114" s="261">
        <v>0.06</v>
      </c>
      <c r="G114" s="253"/>
      <c r="H114" s="252">
        <f>F114*E114*D114</f>
        <v>3.6</v>
      </c>
      <c r="I114" s="254"/>
      <c r="J114" s="255"/>
    </row>
    <row r="115" spans="1:14" ht="13.5" x14ac:dyDescent="0.3">
      <c r="A115" s="242"/>
      <c r="C115" s="40"/>
      <c r="D115" s="41"/>
      <c r="E115" s="42"/>
      <c r="F115" s="42"/>
      <c r="G115" s="42"/>
      <c r="H115" s="43"/>
      <c r="I115" s="42"/>
      <c r="J115" s="55"/>
    </row>
    <row r="116" spans="1:14" s="19" customFormat="1" ht="13.5" x14ac:dyDescent="0.2">
      <c r="A116" s="243" t="s">
        <v>277</v>
      </c>
      <c r="B116" s="341" t="s">
        <v>112</v>
      </c>
      <c r="C116" s="342"/>
      <c r="D116" s="342"/>
      <c r="E116" s="342"/>
      <c r="F116" s="342"/>
      <c r="G116" s="342"/>
      <c r="H116" s="342"/>
      <c r="I116" s="342"/>
      <c r="J116" s="343"/>
      <c r="K116" s="18"/>
      <c r="L116" s="18"/>
      <c r="M116" s="18"/>
      <c r="N116" s="18"/>
    </row>
    <row r="117" spans="1:14" s="19" customFormat="1" ht="12.75" x14ac:dyDescent="0.2">
      <c r="A117" s="80"/>
      <c r="B117" s="344"/>
      <c r="C117" s="344"/>
      <c r="D117" s="335" t="s">
        <v>71</v>
      </c>
      <c r="E117" s="335" t="s">
        <v>72</v>
      </c>
      <c r="F117" s="335" t="s">
        <v>73</v>
      </c>
      <c r="G117" s="335" t="s">
        <v>1</v>
      </c>
      <c r="H117" s="336" t="s">
        <v>154</v>
      </c>
      <c r="I117" s="344" t="s">
        <v>75</v>
      </c>
      <c r="J117" s="344"/>
    </row>
    <row r="118" spans="1:14" s="19" customFormat="1" ht="13.5" x14ac:dyDescent="0.3">
      <c r="A118" s="46"/>
      <c r="B118" s="344"/>
      <c r="C118" s="344"/>
      <c r="D118" s="335"/>
      <c r="E118" s="335"/>
      <c r="F118" s="335"/>
      <c r="G118" s="335"/>
      <c r="H118" s="337"/>
      <c r="I118" s="344"/>
      <c r="J118" s="344"/>
    </row>
    <row r="119" spans="1:14" s="19" customFormat="1" ht="13.5" x14ac:dyDescent="0.3">
      <c r="A119" s="80"/>
      <c r="B119" s="229"/>
      <c r="C119" s="52"/>
      <c r="D119" s="33">
        <v>160.99</v>
      </c>
      <c r="E119" s="34">
        <v>1</v>
      </c>
      <c r="F119" s="35"/>
      <c r="G119" s="53"/>
      <c r="H119" s="37">
        <f>E119*D119</f>
        <v>160.99</v>
      </c>
      <c r="I119" s="44"/>
      <c r="J119" s="45"/>
    </row>
    <row r="120" spans="1:14" s="19" customFormat="1" ht="13.5" x14ac:dyDescent="0.3">
      <c r="A120" s="80"/>
      <c r="B120" s="68"/>
      <c r="C120" s="69"/>
      <c r="D120" s="70"/>
      <c r="E120" s="71"/>
      <c r="F120" s="72"/>
      <c r="G120" s="73"/>
      <c r="H120" s="74"/>
      <c r="I120" s="44"/>
      <c r="J120" s="45"/>
    </row>
    <row r="121" spans="1:14" ht="12.75" x14ac:dyDescent="0.2">
      <c r="A121" s="30">
        <v>7</v>
      </c>
      <c r="B121" s="232" t="str">
        <f>'[1]Planilha de Custo'!C55</f>
        <v>PAVIMENTAÇÃO DA RUA SANTOS VENTURINI</v>
      </c>
      <c r="C121" s="233"/>
      <c r="D121" s="233"/>
      <c r="E121" s="233"/>
      <c r="F121" s="233"/>
      <c r="G121" s="233"/>
      <c r="H121" s="233"/>
      <c r="I121" s="233"/>
      <c r="J121" s="234"/>
    </row>
    <row r="122" spans="1:14" s="19" customFormat="1" ht="13.5" x14ac:dyDescent="0.2">
      <c r="A122" s="31" t="s">
        <v>37</v>
      </c>
      <c r="B122" s="326" t="str">
        <f>'[1]Planilha de Custo'!C56</f>
        <v>PINTURA DE LIGACAO COM EMULSAO RR-1C</v>
      </c>
      <c r="C122" s="327"/>
      <c r="D122" s="327"/>
      <c r="E122" s="327"/>
      <c r="F122" s="327"/>
      <c r="G122" s="327"/>
      <c r="H122" s="327"/>
      <c r="I122" s="327"/>
      <c r="J122" s="328"/>
    </row>
    <row r="123" spans="1:14" s="19" customFormat="1" ht="12.75" x14ac:dyDescent="0.2">
      <c r="A123" s="229"/>
      <c r="B123" s="329"/>
      <c r="C123" s="330"/>
      <c r="D123" s="333" t="s">
        <v>71</v>
      </c>
      <c r="E123" s="333" t="s">
        <v>72</v>
      </c>
      <c r="F123" s="333" t="s">
        <v>73</v>
      </c>
      <c r="G123" s="333" t="s">
        <v>1</v>
      </c>
      <c r="H123" s="336" t="s">
        <v>74</v>
      </c>
      <c r="I123" s="329" t="s">
        <v>75</v>
      </c>
      <c r="J123" s="330"/>
    </row>
    <row r="124" spans="1:14" s="20" customFormat="1" ht="13.5" x14ac:dyDescent="0.3">
      <c r="A124" s="32"/>
      <c r="B124" s="331"/>
      <c r="C124" s="332"/>
      <c r="D124" s="334"/>
      <c r="E124" s="334"/>
      <c r="F124" s="334"/>
      <c r="G124" s="334"/>
      <c r="H124" s="337"/>
      <c r="I124" s="331"/>
      <c r="J124" s="332"/>
    </row>
    <row r="125" spans="1:14" s="19" customFormat="1" ht="13.5" x14ac:dyDescent="0.3">
      <c r="A125" s="32"/>
      <c r="B125" s="338"/>
      <c r="C125" s="339"/>
      <c r="D125" s="33">
        <v>112.5</v>
      </c>
      <c r="E125" s="34">
        <v>8</v>
      </c>
      <c r="F125" s="35"/>
      <c r="G125" s="36"/>
      <c r="H125" s="37">
        <f>E125*D125</f>
        <v>900</v>
      </c>
      <c r="I125" s="227"/>
      <c r="J125" s="231"/>
    </row>
    <row r="126" spans="1:14" s="19" customFormat="1" ht="13.5" x14ac:dyDescent="0.3">
      <c r="A126" s="38"/>
      <c r="B126" s="39"/>
      <c r="C126" s="40"/>
      <c r="D126" s="41"/>
      <c r="E126" s="42"/>
      <c r="F126" s="42"/>
      <c r="G126" s="42"/>
      <c r="H126" s="43"/>
      <c r="I126" s="42"/>
      <c r="J126" s="55"/>
    </row>
    <row r="127" spans="1:14" ht="27" customHeight="1" x14ac:dyDescent="0.2">
      <c r="A127" s="31" t="s">
        <v>38</v>
      </c>
      <c r="B127" s="341" t="str">
        <f>'[1]Planilha de Custo'!C57</f>
        <v>FABRICAÇÃO E APLICAÇÃO DE CONCRETO BETUMINOSO USINADO A QUENTE(CBUQ),CAP 50/70, EXCLUSIVE TRANSPORTE DA MASSA.</v>
      </c>
      <c r="C127" s="342"/>
      <c r="D127" s="342"/>
      <c r="E127" s="342"/>
      <c r="F127" s="342"/>
      <c r="G127" s="342"/>
      <c r="H127" s="342"/>
      <c r="I127" s="342"/>
      <c r="J127" s="343"/>
    </row>
    <row r="128" spans="1:14" s="19" customFormat="1" ht="12.75" x14ac:dyDescent="0.2">
      <c r="A128" s="229"/>
      <c r="B128" s="344"/>
      <c r="C128" s="344"/>
      <c r="D128" s="335" t="s">
        <v>71</v>
      </c>
      <c r="E128" s="335" t="s">
        <v>72</v>
      </c>
      <c r="F128" s="335" t="s">
        <v>73</v>
      </c>
      <c r="G128" s="335" t="s">
        <v>77</v>
      </c>
      <c r="H128" s="336" t="s">
        <v>78</v>
      </c>
      <c r="I128" s="344" t="s">
        <v>75</v>
      </c>
      <c r="J128" s="344"/>
    </row>
    <row r="129" spans="1:14" s="19" customFormat="1" ht="13.5" x14ac:dyDescent="0.3">
      <c r="A129" s="46"/>
      <c r="B129" s="344"/>
      <c r="C129" s="344"/>
      <c r="D129" s="335"/>
      <c r="E129" s="335"/>
      <c r="F129" s="335"/>
      <c r="G129" s="335"/>
      <c r="H129" s="337"/>
      <c r="I129" s="344"/>
      <c r="J129" s="344"/>
    </row>
    <row r="130" spans="1:14" s="20" customFormat="1" ht="13.5" x14ac:dyDescent="0.2">
      <c r="A130" s="230"/>
      <c r="B130" s="47"/>
      <c r="C130" s="48"/>
      <c r="D130" s="49"/>
      <c r="E130" s="50"/>
      <c r="F130" s="50"/>
      <c r="G130" s="50"/>
      <c r="H130" s="51" t="s">
        <v>79</v>
      </c>
      <c r="I130" s="227"/>
      <c r="J130" s="228"/>
    </row>
    <row r="131" spans="1:14" s="19" customFormat="1" ht="13.5" x14ac:dyDescent="0.3">
      <c r="A131" s="229"/>
      <c r="B131" s="229"/>
      <c r="C131" s="52"/>
      <c r="D131" s="33">
        <v>112.5</v>
      </c>
      <c r="E131" s="34">
        <v>8</v>
      </c>
      <c r="F131" s="35">
        <v>0.04</v>
      </c>
      <c r="G131" s="53">
        <v>2.2999999999999998</v>
      </c>
      <c r="H131" s="37">
        <f>G131*F131*E131*D131</f>
        <v>82.8</v>
      </c>
      <c r="I131" s="44"/>
      <c r="J131" s="45"/>
    </row>
    <row r="132" spans="1:14" ht="13.5" x14ac:dyDescent="0.3">
      <c r="A132" s="38"/>
      <c r="C132" s="40"/>
      <c r="D132" s="41"/>
      <c r="E132" s="42"/>
      <c r="F132" s="42"/>
      <c r="G132" s="42"/>
      <c r="H132" s="43"/>
      <c r="I132" s="42"/>
      <c r="J132" s="55"/>
    </row>
    <row r="133" spans="1:14" s="19" customFormat="1" ht="25.5" customHeight="1" x14ac:dyDescent="0.2">
      <c r="A133" s="123" t="s">
        <v>39</v>
      </c>
      <c r="B133" s="341" t="str">
        <f>'[1]Planilha de Custo'!C58</f>
        <v>TRANSPORTE LOCAL DE MASSA ASFALTICA - PAVIMENTACAO URBANA (distância da usina em média 20km)</v>
      </c>
      <c r="C133" s="342"/>
      <c r="D133" s="342"/>
      <c r="E133" s="342"/>
      <c r="F133" s="342"/>
      <c r="G133" s="342"/>
      <c r="H133" s="342"/>
      <c r="I133" s="342"/>
      <c r="J133" s="343"/>
    </row>
    <row r="134" spans="1:14" s="19" customFormat="1" ht="12.75" customHeight="1" x14ac:dyDescent="0.2">
      <c r="A134" s="80"/>
      <c r="B134" s="344"/>
      <c r="C134" s="344"/>
      <c r="D134" s="335" t="s">
        <v>71</v>
      </c>
      <c r="E134" s="335" t="s">
        <v>72</v>
      </c>
      <c r="F134" s="335" t="s">
        <v>73</v>
      </c>
      <c r="G134" s="335" t="s">
        <v>1</v>
      </c>
      <c r="H134" s="333" t="s">
        <v>80</v>
      </c>
      <c r="I134" s="336" t="s">
        <v>81</v>
      </c>
      <c r="J134" s="336" t="s">
        <v>190</v>
      </c>
    </row>
    <row r="135" spans="1:14" s="20" customFormat="1" ht="13.5" x14ac:dyDescent="0.3">
      <c r="A135" s="46"/>
      <c r="B135" s="344"/>
      <c r="C135" s="344"/>
      <c r="D135" s="335"/>
      <c r="E135" s="335"/>
      <c r="F135" s="335"/>
      <c r="G135" s="335"/>
      <c r="H135" s="334"/>
      <c r="I135" s="337"/>
      <c r="J135" s="337"/>
    </row>
    <row r="136" spans="1:14" s="19" customFormat="1" ht="13.5" x14ac:dyDescent="0.3">
      <c r="A136" s="80"/>
      <c r="B136" s="229"/>
      <c r="C136" s="52"/>
      <c r="D136" s="33">
        <v>112.5</v>
      </c>
      <c r="E136" s="34">
        <v>8</v>
      </c>
      <c r="F136" s="35">
        <v>0.04</v>
      </c>
      <c r="G136" s="53" t="s">
        <v>82</v>
      </c>
      <c r="H136" s="53">
        <v>100</v>
      </c>
      <c r="I136" s="37">
        <f>H136*F136*E136*D136</f>
        <v>3600</v>
      </c>
      <c r="J136" s="56"/>
    </row>
    <row r="137" spans="1:14" s="19" customFormat="1" ht="13.5" x14ac:dyDescent="0.3">
      <c r="A137" s="38"/>
      <c r="B137" s="39"/>
      <c r="C137" s="40"/>
      <c r="D137" s="41"/>
      <c r="E137" s="42"/>
      <c r="F137" s="42"/>
      <c r="G137" s="42"/>
      <c r="H137" s="43"/>
      <c r="I137" s="42"/>
      <c r="J137" s="55"/>
    </row>
    <row r="138" spans="1:14" ht="23.25" customHeight="1" x14ac:dyDescent="0.2">
      <c r="A138" s="31" t="s">
        <v>51</v>
      </c>
      <c r="B138" s="341" t="str">
        <f>'[1]Planilha de Custo'!C59</f>
        <v>CARGA, MANOBRAS E DESCARGA DE MISTURA BETUMINOSA A QUENTE, COM CAMINHAO BASCULANTE 6 M3</v>
      </c>
      <c r="C138" s="342"/>
      <c r="D138" s="342"/>
      <c r="E138" s="342"/>
      <c r="F138" s="342"/>
      <c r="G138" s="342"/>
      <c r="H138" s="342"/>
      <c r="I138" s="342"/>
      <c r="J138" s="343"/>
    </row>
    <row r="139" spans="1:14" ht="12.75" x14ac:dyDescent="0.2">
      <c r="A139" s="229"/>
      <c r="B139" s="344"/>
      <c r="C139" s="344"/>
      <c r="D139" s="335" t="s">
        <v>71</v>
      </c>
      <c r="E139" s="335" t="s">
        <v>72</v>
      </c>
      <c r="F139" s="335" t="s">
        <v>73</v>
      </c>
      <c r="G139" s="335" t="s">
        <v>77</v>
      </c>
      <c r="H139" s="336" t="s">
        <v>78</v>
      </c>
      <c r="I139" s="344" t="s">
        <v>75</v>
      </c>
      <c r="J139" s="344"/>
      <c r="K139" s="13"/>
      <c r="L139" s="13"/>
      <c r="M139" s="13"/>
      <c r="N139" s="13"/>
    </row>
    <row r="140" spans="1:14" s="19" customFormat="1" ht="13.5" x14ac:dyDescent="0.3">
      <c r="A140" s="46"/>
      <c r="B140" s="344"/>
      <c r="C140" s="344"/>
      <c r="D140" s="335"/>
      <c r="E140" s="335"/>
      <c r="F140" s="335"/>
      <c r="G140" s="335"/>
      <c r="H140" s="337"/>
      <c r="I140" s="344"/>
      <c r="J140" s="344"/>
    </row>
    <row r="141" spans="1:14" s="19" customFormat="1" ht="13.5" x14ac:dyDescent="0.2">
      <c r="A141" s="230"/>
      <c r="B141" s="47"/>
      <c r="C141" s="48"/>
      <c r="D141" s="49"/>
      <c r="E141" s="50"/>
      <c r="F141" s="50"/>
      <c r="G141" s="50"/>
      <c r="H141" s="51" t="s">
        <v>79</v>
      </c>
      <c r="I141" s="227"/>
      <c r="J141" s="228"/>
    </row>
    <row r="142" spans="1:14" s="19" customFormat="1" ht="13.5" x14ac:dyDescent="0.3">
      <c r="A142" s="229"/>
      <c r="B142" s="229"/>
      <c r="C142" s="52"/>
      <c r="D142" s="33">
        <v>112.5</v>
      </c>
      <c r="E142" s="34">
        <v>8</v>
      </c>
      <c r="F142" s="35">
        <v>0.04</v>
      </c>
      <c r="G142" s="53">
        <v>2.2999999999999998</v>
      </c>
      <c r="H142" s="37">
        <f>G142*F142*E142*D142</f>
        <v>82.8</v>
      </c>
      <c r="I142" s="44"/>
      <c r="J142" s="45"/>
    </row>
    <row r="143" spans="1:14" s="19" customFormat="1" ht="13.5" x14ac:dyDescent="0.3">
      <c r="A143" s="38"/>
      <c r="B143" s="39"/>
      <c r="C143" s="40"/>
      <c r="D143" s="41"/>
      <c r="E143" s="42"/>
      <c r="F143" s="42"/>
      <c r="G143" s="42"/>
      <c r="H143" s="43"/>
      <c r="I143" s="42"/>
      <c r="J143" s="55"/>
    </row>
    <row r="144" spans="1:14" ht="12.75" x14ac:dyDescent="0.2">
      <c r="A144" s="30">
        <v>8</v>
      </c>
      <c r="B144" s="345" t="str">
        <f>'[1]Planilha de Custo'!C62</f>
        <v>SINALIZAÇÃO - HORIZONTAL E VERTICAL DA RUA JOSÉ COLNAGO</v>
      </c>
      <c r="C144" s="346"/>
      <c r="D144" s="346"/>
      <c r="E144" s="346"/>
      <c r="F144" s="346"/>
      <c r="G144" s="346"/>
      <c r="H144" s="346"/>
      <c r="I144" s="346"/>
      <c r="J144" s="347"/>
    </row>
    <row r="145" spans="1:14" s="19" customFormat="1" ht="13.5" x14ac:dyDescent="0.2">
      <c r="A145" s="31" t="s">
        <v>90</v>
      </c>
      <c r="B145" s="326" t="str">
        <f>'[1]Planilha de Custo'!C63</f>
        <v>Forn. e implantação placa sinaliz. semi-refletiva</v>
      </c>
      <c r="C145" s="327"/>
      <c r="D145" s="327"/>
      <c r="E145" s="327"/>
      <c r="F145" s="327"/>
      <c r="G145" s="327"/>
      <c r="H145" s="327"/>
      <c r="I145" s="327"/>
      <c r="J145" s="328"/>
    </row>
    <row r="146" spans="1:14" s="19" customFormat="1" ht="12.75" customHeight="1" x14ac:dyDescent="0.2">
      <c r="A146" s="229"/>
      <c r="B146" s="329"/>
      <c r="C146" s="330"/>
      <c r="D146" s="333" t="s">
        <v>85</v>
      </c>
      <c r="E146" s="333" t="s">
        <v>86</v>
      </c>
      <c r="F146" s="333" t="s">
        <v>87</v>
      </c>
      <c r="G146" s="335" t="s">
        <v>1</v>
      </c>
      <c r="H146" s="333" t="s">
        <v>84</v>
      </c>
      <c r="I146" s="336" t="s">
        <v>74</v>
      </c>
      <c r="J146" s="336" t="s">
        <v>190</v>
      </c>
    </row>
    <row r="147" spans="1:14" s="19" customFormat="1" ht="13.5" x14ac:dyDescent="0.3">
      <c r="A147" s="32"/>
      <c r="B147" s="331"/>
      <c r="C147" s="332"/>
      <c r="D147" s="334"/>
      <c r="E147" s="334"/>
      <c r="F147" s="334"/>
      <c r="G147" s="335"/>
      <c r="H147" s="334"/>
      <c r="I147" s="337"/>
      <c r="J147" s="337"/>
    </row>
    <row r="148" spans="1:14" s="19" customFormat="1" ht="13.5" x14ac:dyDescent="0.3">
      <c r="A148" s="32"/>
      <c r="B148" s="348" t="s">
        <v>2</v>
      </c>
      <c r="C148" s="349"/>
      <c r="D148" s="33">
        <v>3</v>
      </c>
      <c r="E148" s="35">
        <v>5</v>
      </c>
      <c r="F148" s="35">
        <v>2</v>
      </c>
      <c r="G148" s="53"/>
      <c r="H148" s="37">
        <f>(D148*0.22)+(E148*0.13)+(F148*0.2)</f>
        <v>1.71</v>
      </c>
      <c r="I148" s="37">
        <f>H148</f>
        <v>1.71</v>
      </c>
      <c r="J148" s="51"/>
    </row>
    <row r="149" spans="1:14" ht="13.5" x14ac:dyDescent="0.3">
      <c r="A149" s="38"/>
      <c r="C149" s="40"/>
      <c r="D149" s="41"/>
      <c r="E149" s="42"/>
      <c r="F149" s="42"/>
      <c r="G149" s="42"/>
      <c r="H149" s="43"/>
      <c r="I149" s="42"/>
      <c r="J149" s="55"/>
    </row>
    <row r="150" spans="1:14" s="19" customFormat="1" ht="17.25" customHeight="1" x14ac:dyDescent="0.2">
      <c r="A150" s="31" t="s">
        <v>91</v>
      </c>
      <c r="B150" s="326" t="str">
        <f>'[1]Planilha de Custo'!C64</f>
        <v>PINTURA ACRÍLICA SOBRE CAPA ASFÁLTICA (FAIXA DE PEDESTRES-DIM. 3,10 X 7.16)</v>
      </c>
      <c r="C150" s="327"/>
      <c r="D150" s="327"/>
      <c r="E150" s="327"/>
      <c r="F150" s="327"/>
      <c r="G150" s="327"/>
      <c r="H150" s="327"/>
      <c r="I150" s="327"/>
      <c r="J150" s="328"/>
    </row>
    <row r="151" spans="1:14" s="19" customFormat="1" ht="12.75" x14ac:dyDescent="0.2">
      <c r="A151" s="229"/>
      <c r="B151" s="344"/>
      <c r="C151" s="344"/>
      <c r="D151" s="335" t="s">
        <v>71</v>
      </c>
      <c r="E151" s="335" t="s">
        <v>72</v>
      </c>
      <c r="F151" s="335" t="s">
        <v>88</v>
      </c>
      <c r="G151" s="335" t="s">
        <v>84</v>
      </c>
      <c r="H151" s="336" t="s">
        <v>74</v>
      </c>
      <c r="I151" s="344" t="s">
        <v>75</v>
      </c>
      <c r="J151" s="344"/>
    </row>
    <row r="152" spans="1:14" s="19" customFormat="1" ht="13.5" x14ac:dyDescent="0.3">
      <c r="A152" s="32"/>
      <c r="B152" s="344"/>
      <c r="C152" s="344"/>
      <c r="D152" s="335"/>
      <c r="E152" s="335"/>
      <c r="F152" s="335"/>
      <c r="G152" s="335"/>
      <c r="H152" s="337"/>
      <c r="I152" s="344"/>
      <c r="J152" s="344"/>
    </row>
    <row r="153" spans="1:14" s="19" customFormat="1" ht="13.5" x14ac:dyDescent="0.3">
      <c r="A153" s="32"/>
      <c r="B153" s="338"/>
      <c r="C153" s="339"/>
      <c r="D153" s="33">
        <v>7.16</v>
      </c>
      <c r="E153" s="34">
        <v>3.1</v>
      </c>
      <c r="F153" s="35">
        <v>5</v>
      </c>
      <c r="G153" s="35">
        <f>F153*E153*D153</f>
        <v>110.98</v>
      </c>
      <c r="H153" s="37">
        <f>G153</f>
        <v>110.98</v>
      </c>
      <c r="I153" s="227"/>
      <c r="J153" s="231"/>
    </row>
    <row r="154" spans="1:14" ht="13.5" x14ac:dyDescent="0.3">
      <c r="A154" s="38"/>
      <c r="C154" s="40"/>
      <c r="D154" s="41"/>
      <c r="E154" s="42"/>
      <c r="F154" s="42"/>
      <c r="G154" s="42"/>
      <c r="H154" s="43"/>
      <c r="I154" s="42"/>
      <c r="J154" s="55"/>
    </row>
    <row r="155" spans="1:14" ht="24" customHeight="1" x14ac:dyDescent="0.2">
      <c r="A155" s="31" t="s">
        <v>92</v>
      </c>
      <c r="B155" s="341" t="str">
        <f>'[1]Planilha de Custo'!C65</f>
        <v>SINALIZACAO HORIZONTAL COM TINTA RETRORREFLETIVA A BASE DE RESINA ACRILICA COM MICROESFERAS DE VIDRO</v>
      </c>
      <c r="C155" s="342"/>
      <c r="D155" s="342"/>
      <c r="E155" s="342"/>
      <c r="F155" s="342"/>
      <c r="G155" s="342"/>
      <c r="H155" s="342"/>
      <c r="I155" s="342"/>
      <c r="J155" s="343"/>
      <c r="K155" s="13"/>
      <c r="L155" s="13"/>
      <c r="M155" s="13"/>
      <c r="N155" s="13"/>
    </row>
    <row r="156" spans="1:14" s="19" customFormat="1" ht="12.75" x14ac:dyDescent="0.2">
      <c r="A156" s="229"/>
      <c r="B156" s="344"/>
      <c r="C156" s="344"/>
      <c r="D156" s="335" t="s">
        <v>71</v>
      </c>
      <c r="E156" s="335" t="s">
        <v>72</v>
      </c>
      <c r="F156" s="335" t="s">
        <v>88</v>
      </c>
      <c r="G156" s="335" t="s">
        <v>84</v>
      </c>
      <c r="H156" s="336" t="s">
        <v>74</v>
      </c>
      <c r="I156" s="344" t="s">
        <v>75</v>
      </c>
      <c r="J156" s="344"/>
    </row>
    <row r="157" spans="1:14" s="19" customFormat="1" ht="13.5" x14ac:dyDescent="0.3">
      <c r="A157" s="32"/>
      <c r="B157" s="344"/>
      <c r="C157" s="344"/>
      <c r="D157" s="335"/>
      <c r="E157" s="335"/>
      <c r="F157" s="335"/>
      <c r="G157" s="335"/>
      <c r="H157" s="337"/>
      <c r="I157" s="344"/>
      <c r="J157" s="344"/>
    </row>
    <row r="158" spans="1:14" s="19" customFormat="1" ht="13.5" x14ac:dyDescent="0.3">
      <c r="A158" s="32"/>
      <c r="B158" s="338"/>
      <c r="C158" s="339"/>
      <c r="D158" s="33">
        <v>697.84</v>
      </c>
      <c r="E158" s="34">
        <v>0.1</v>
      </c>
      <c r="F158" s="35">
        <v>2</v>
      </c>
      <c r="G158" s="35">
        <f>F158*E158*D158</f>
        <v>139.57</v>
      </c>
      <c r="H158" s="37">
        <f>G158</f>
        <v>139.57</v>
      </c>
      <c r="I158" s="227"/>
      <c r="J158" s="231"/>
    </row>
    <row r="159" spans="1:14" s="19" customFormat="1" ht="13.5" x14ac:dyDescent="0.3">
      <c r="A159" s="38"/>
      <c r="B159" s="39"/>
      <c r="C159" s="40"/>
      <c r="D159" s="41"/>
      <c r="E159" s="42"/>
      <c r="F159" s="42"/>
      <c r="G159" s="42"/>
      <c r="H159" s="43"/>
      <c r="I159" s="42"/>
      <c r="J159" s="55"/>
    </row>
    <row r="160" spans="1:14" ht="12.75" x14ac:dyDescent="0.2">
      <c r="A160" s="30">
        <v>9</v>
      </c>
      <c r="B160" s="345" t="str">
        <f>'[1]Planilha de Custo'!C68</f>
        <v>SINALIZAÇÃO - HORIZONTAL E VERTICAL DA RUA DOM LUIZ SCORTEGAGNA</v>
      </c>
      <c r="C160" s="346"/>
      <c r="D160" s="346"/>
      <c r="E160" s="346"/>
      <c r="F160" s="346"/>
      <c r="G160" s="346"/>
      <c r="H160" s="346"/>
      <c r="I160" s="346"/>
      <c r="J160" s="347"/>
    </row>
    <row r="161" spans="1:14" s="19" customFormat="1" ht="13.5" x14ac:dyDescent="0.2">
      <c r="A161" s="31" t="s">
        <v>93</v>
      </c>
      <c r="B161" s="326" t="str">
        <f>'[1]Planilha de Custo'!C69</f>
        <v>Forn. e implantação placa sinaliz. semi-refletiva</v>
      </c>
      <c r="C161" s="327"/>
      <c r="D161" s="327"/>
      <c r="E161" s="327"/>
      <c r="F161" s="327"/>
      <c r="G161" s="327"/>
      <c r="H161" s="327"/>
      <c r="I161" s="327"/>
      <c r="J161" s="328"/>
    </row>
    <row r="162" spans="1:14" s="19" customFormat="1" ht="12.75" x14ac:dyDescent="0.2">
      <c r="A162" s="229"/>
      <c r="B162" s="344"/>
      <c r="C162" s="344"/>
      <c r="D162" s="333" t="s">
        <v>85</v>
      </c>
      <c r="E162" s="333" t="s">
        <v>86</v>
      </c>
      <c r="F162" s="333" t="s">
        <v>87</v>
      </c>
      <c r="G162" s="335" t="s">
        <v>1</v>
      </c>
      <c r="H162" s="333" t="s">
        <v>84</v>
      </c>
      <c r="I162" s="336" t="s">
        <v>74</v>
      </c>
      <c r="J162" s="336" t="s">
        <v>75</v>
      </c>
    </row>
    <row r="163" spans="1:14" s="19" customFormat="1" ht="13.5" x14ac:dyDescent="0.3">
      <c r="A163" s="32"/>
      <c r="B163" s="344"/>
      <c r="C163" s="344"/>
      <c r="D163" s="334"/>
      <c r="E163" s="334"/>
      <c r="F163" s="334"/>
      <c r="G163" s="335"/>
      <c r="H163" s="334"/>
      <c r="I163" s="337"/>
      <c r="J163" s="337"/>
    </row>
    <row r="164" spans="1:14" s="19" customFormat="1" ht="13.5" x14ac:dyDescent="0.3">
      <c r="A164" s="32"/>
      <c r="B164" s="348" t="s">
        <v>2</v>
      </c>
      <c r="C164" s="349"/>
      <c r="D164" s="33">
        <v>1</v>
      </c>
      <c r="E164" s="35">
        <v>3</v>
      </c>
      <c r="F164" s="35">
        <v>2</v>
      </c>
      <c r="G164" s="53"/>
      <c r="H164" s="37">
        <f>(D164*0.22)+(E164*0.13)+(F164*0.2)</f>
        <v>1.01</v>
      </c>
      <c r="I164" s="37">
        <f>H164</f>
        <v>1.01</v>
      </c>
      <c r="J164" s="51"/>
    </row>
    <row r="165" spans="1:14" ht="13.5" x14ac:dyDescent="0.3">
      <c r="A165" s="38"/>
      <c r="C165" s="40"/>
      <c r="D165" s="41"/>
      <c r="E165" s="42"/>
      <c r="F165" s="42"/>
      <c r="G165" s="42"/>
      <c r="H165" s="43"/>
      <c r="I165" s="42"/>
      <c r="J165" s="55"/>
    </row>
    <row r="166" spans="1:14" s="19" customFormat="1" ht="13.5" x14ac:dyDescent="0.2">
      <c r="A166" s="31" t="s">
        <v>94</v>
      </c>
      <c r="B166" s="326" t="str">
        <f>'[1]Planilha de Custo'!C70</f>
        <v>PINTURA ACRÍLICA SOBRE CAPA ASFÁLTICA (FAIXA DE PEDESTRES-DIM. 3,10 X 6.20)</v>
      </c>
      <c r="C166" s="327"/>
      <c r="D166" s="327"/>
      <c r="E166" s="327"/>
      <c r="F166" s="327"/>
      <c r="G166" s="327"/>
      <c r="H166" s="327"/>
      <c r="I166" s="327"/>
      <c r="J166" s="328"/>
    </row>
    <row r="167" spans="1:14" s="19" customFormat="1" ht="12.75" x14ac:dyDescent="0.2">
      <c r="A167" s="229"/>
      <c r="B167" s="344"/>
      <c r="C167" s="344"/>
      <c r="D167" s="335" t="s">
        <v>71</v>
      </c>
      <c r="E167" s="335" t="s">
        <v>72</v>
      </c>
      <c r="F167" s="335" t="s">
        <v>88</v>
      </c>
      <c r="G167" s="335" t="s">
        <v>84</v>
      </c>
      <c r="H167" s="336" t="s">
        <v>74</v>
      </c>
      <c r="I167" s="344" t="s">
        <v>75</v>
      </c>
      <c r="J167" s="344"/>
    </row>
    <row r="168" spans="1:14" s="19" customFormat="1" ht="13.5" x14ac:dyDescent="0.3">
      <c r="A168" s="32"/>
      <c r="B168" s="344"/>
      <c r="C168" s="344"/>
      <c r="D168" s="335"/>
      <c r="E168" s="335"/>
      <c r="F168" s="335"/>
      <c r="G168" s="335"/>
      <c r="H168" s="337"/>
      <c r="I168" s="344"/>
      <c r="J168" s="344"/>
    </row>
    <row r="169" spans="1:14" s="19" customFormat="1" ht="13.5" x14ac:dyDescent="0.3">
      <c r="A169" s="32"/>
      <c r="B169" s="338"/>
      <c r="C169" s="339"/>
      <c r="D169" s="33">
        <v>6.2</v>
      </c>
      <c r="E169" s="34">
        <v>3.1</v>
      </c>
      <c r="F169" s="35">
        <v>3</v>
      </c>
      <c r="G169" s="35">
        <f>F169*E169*D169</f>
        <v>57.66</v>
      </c>
      <c r="H169" s="37">
        <f>G169</f>
        <v>57.66</v>
      </c>
      <c r="I169" s="227"/>
      <c r="J169" s="231"/>
    </row>
    <row r="170" spans="1:14" ht="13.5" x14ac:dyDescent="0.3">
      <c r="A170" s="38"/>
      <c r="C170" s="40"/>
      <c r="D170" s="41"/>
      <c r="E170" s="42"/>
      <c r="F170" s="42"/>
      <c r="G170" s="42"/>
      <c r="H170" s="43"/>
      <c r="I170" s="42"/>
      <c r="J170" s="55"/>
    </row>
    <row r="171" spans="1:14" ht="25.5" customHeight="1" x14ac:dyDescent="0.2">
      <c r="A171" s="31" t="s">
        <v>95</v>
      </c>
      <c r="B171" s="341" t="str">
        <f>'[1]Planilha de Custo'!C71</f>
        <v>SINALIZACAO HORIZONTAL COM TINTA RETRORREFLETIVA A BASE DE RESINA ACRILICA COM MICROESFERAS DE VIDRO</v>
      </c>
      <c r="C171" s="342"/>
      <c r="D171" s="342"/>
      <c r="E171" s="342"/>
      <c r="F171" s="342"/>
      <c r="G171" s="342"/>
      <c r="H171" s="342"/>
      <c r="I171" s="342"/>
      <c r="J171" s="343"/>
      <c r="K171" s="13"/>
      <c r="L171" s="13"/>
      <c r="M171" s="13"/>
      <c r="N171" s="13"/>
    </row>
    <row r="172" spans="1:14" s="19" customFormat="1" ht="12.75" x14ac:dyDescent="0.2">
      <c r="A172" s="229"/>
      <c r="B172" s="344"/>
      <c r="C172" s="344"/>
      <c r="D172" s="335" t="s">
        <v>71</v>
      </c>
      <c r="E172" s="335" t="s">
        <v>72</v>
      </c>
      <c r="F172" s="335" t="s">
        <v>88</v>
      </c>
      <c r="G172" s="335" t="s">
        <v>84</v>
      </c>
      <c r="H172" s="336" t="s">
        <v>74</v>
      </c>
      <c r="I172" s="344" t="s">
        <v>75</v>
      </c>
      <c r="J172" s="344"/>
    </row>
    <row r="173" spans="1:14" s="19" customFormat="1" ht="13.5" x14ac:dyDescent="0.3">
      <c r="A173" s="32"/>
      <c r="B173" s="344"/>
      <c r="C173" s="344"/>
      <c r="D173" s="335"/>
      <c r="E173" s="335"/>
      <c r="F173" s="335"/>
      <c r="G173" s="335"/>
      <c r="H173" s="337"/>
      <c r="I173" s="344"/>
      <c r="J173" s="344"/>
    </row>
    <row r="174" spans="1:14" s="19" customFormat="1" ht="13.5" x14ac:dyDescent="0.3">
      <c r="A174" s="32"/>
      <c r="B174" s="338"/>
      <c r="C174" s="339"/>
      <c r="D174" s="33">
        <v>408.44</v>
      </c>
      <c r="E174" s="34">
        <v>0.1</v>
      </c>
      <c r="F174" s="35">
        <v>2</v>
      </c>
      <c r="G174" s="35">
        <f>F174*E174*D174</f>
        <v>81.69</v>
      </c>
      <c r="H174" s="37">
        <f>G174</f>
        <v>81.69</v>
      </c>
      <c r="I174" s="227"/>
      <c r="J174" s="231"/>
    </row>
    <row r="175" spans="1:14" s="19" customFormat="1" ht="13.5" x14ac:dyDescent="0.3">
      <c r="A175" s="38"/>
      <c r="B175" s="39"/>
      <c r="C175" s="40"/>
      <c r="D175" s="41"/>
      <c r="E175" s="42"/>
      <c r="F175" s="42"/>
      <c r="G175" s="42"/>
      <c r="H175" s="43"/>
      <c r="I175" s="42"/>
      <c r="J175" s="55"/>
    </row>
    <row r="176" spans="1:14" ht="12.75" x14ac:dyDescent="0.2">
      <c r="A176" s="30">
        <v>10</v>
      </c>
      <c r="B176" s="345" t="str">
        <f>'[1]Planilha de Custo'!C74</f>
        <v>SINALIZAÇÃO - HORIZONTAL E VERTICAL DA RUA ANTÔNIO FERREIRA DE JESUS</v>
      </c>
      <c r="C176" s="346"/>
      <c r="D176" s="346"/>
      <c r="E176" s="346"/>
      <c r="F176" s="346"/>
      <c r="G176" s="346"/>
      <c r="H176" s="346"/>
      <c r="I176" s="346"/>
      <c r="J176" s="347"/>
    </row>
    <row r="177" spans="1:14" s="19" customFormat="1" ht="13.5" x14ac:dyDescent="0.2">
      <c r="A177" s="31" t="s">
        <v>96</v>
      </c>
      <c r="B177" s="326" t="str">
        <f>'[1]Planilha de Custo'!C75</f>
        <v>Forn. e implantação placa sinaliz. semi-refletiva</v>
      </c>
      <c r="C177" s="327"/>
      <c r="D177" s="327"/>
      <c r="E177" s="327"/>
      <c r="F177" s="327"/>
      <c r="G177" s="327"/>
      <c r="H177" s="327"/>
      <c r="I177" s="327"/>
      <c r="J177" s="328"/>
    </row>
    <row r="178" spans="1:14" s="19" customFormat="1" ht="12.75" x14ac:dyDescent="0.2">
      <c r="A178" s="229"/>
      <c r="B178" s="344"/>
      <c r="C178" s="344"/>
      <c r="D178" s="333" t="s">
        <v>85</v>
      </c>
      <c r="E178" s="333" t="s">
        <v>86</v>
      </c>
      <c r="F178" s="333" t="s">
        <v>87</v>
      </c>
      <c r="G178" s="333" t="s">
        <v>84</v>
      </c>
      <c r="H178" s="336" t="s">
        <v>74</v>
      </c>
      <c r="I178" s="344" t="s">
        <v>75</v>
      </c>
      <c r="J178" s="344"/>
    </row>
    <row r="179" spans="1:14" s="19" customFormat="1" ht="13.5" x14ac:dyDescent="0.3">
      <c r="A179" s="32"/>
      <c r="B179" s="344"/>
      <c r="C179" s="344"/>
      <c r="D179" s="334"/>
      <c r="E179" s="334"/>
      <c r="F179" s="334"/>
      <c r="G179" s="334"/>
      <c r="H179" s="337"/>
      <c r="I179" s="344"/>
      <c r="J179" s="344"/>
    </row>
    <row r="180" spans="1:14" s="19" customFormat="1" ht="13.5" x14ac:dyDescent="0.3">
      <c r="A180" s="32"/>
      <c r="B180" s="348" t="s">
        <v>2</v>
      </c>
      <c r="C180" s="349"/>
      <c r="D180" s="33">
        <v>1</v>
      </c>
      <c r="E180" s="35">
        <v>1</v>
      </c>
      <c r="F180" s="35">
        <v>0</v>
      </c>
      <c r="G180" s="37">
        <f>(D180*0.22)+(E180*0.13)+(F180*0.2)</f>
        <v>0.35</v>
      </c>
      <c r="H180" s="37">
        <f>G180</f>
        <v>0.35</v>
      </c>
      <c r="I180" s="227"/>
      <c r="J180" s="231"/>
    </row>
    <row r="181" spans="1:14" ht="13.5" x14ac:dyDescent="0.3">
      <c r="A181" s="38"/>
      <c r="C181" s="40"/>
      <c r="D181" s="41"/>
      <c r="E181" s="42"/>
      <c r="F181" s="42"/>
      <c r="G181" s="42"/>
      <c r="H181" s="43"/>
      <c r="I181" s="42"/>
      <c r="J181" s="55"/>
    </row>
    <row r="182" spans="1:14" s="19" customFormat="1" ht="13.5" x14ac:dyDescent="0.2">
      <c r="A182" s="31" t="s">
        <v>97</v>
      </c>
      <c r="B182" s="326" t="str">
        <f>'[1]Planilha de Custo'!C76</f>
        <v>PINTURA ACRÍLICA SOBRE CAPA ASFÁLTICA (FAIXA DE PEDESTRES-DIM. 3,10 X 5.50)</v>
      </c>
      <c r="C182" s="327"/>
      <c r="D182" s="327"/>
      <c r="E182" s="327"/>
      <c r="F182" s="327"/>
      <c r="G182" s="327"/>
      <c r="H182" s="327"/>
      <c r="I182" s="327"/>
      <c r="J182" s="328"/>
    </row>
    <row r="183" spans="1:14" s="19" customFormat="1" ht="12.75" x14ac:dyDescent="0.2">
      <c r="A183" s="229"/>
      <c r="B183" s="344"/>
      <c r="C183" s="344"/>
      <c r="D183" s="335" t="s">
        <v>71</v>
      </c>
      <c r="E183" s="335" t="s">
        <v>72</v>
      </c>
      <c r="F183" s="335" t="s">
        <v>88</v>
      </c>
      <c r="G183" s="335" t="s">
        <v>84</v>
      </c>
      <c r="H183" s="336" t="s">
        <v>74</v>
      </c>
      <c r="I183" s="344" t="s">
        <v>75</v>
      </c>
      <c r="J183" s="344"/>
    </row>
    <row r="184" spans="1:14" s="19" customFormat="1" ht="13.5" x14ac:dyDescent="0.3">
      <c r="A184" s="32"/>
      <c r="B184" s="344"/>
      <c r="C184" s="344"/>
      <c r="D184" s="335"/>
      <c r="E184" s="335"/>
      <c r="F184" s="335"/>
      <c r="G184" s="335"/>
      <c r="H184" s="337"/>
      <c r="I184" s="344"/>
      <c r="J184" s="344"/>
    </row>
    <row r="185" spans="1:14" s="19" customFormat="1" ht="13.5" x14ac:dyDescent="0.3">
      <c r="A185" s="32"/>
      <c r="B185" s="338"/>
      <c r="C185" s="339"/>
      <c r="D185" s="33">
        <v>5.5</v>
      </c>
      <c r="E185" s="34">
        <v>3.1</v>
      </c>
      <c r="F185" s="35">
        <v>1</v>
      </c>
      <c r="G185" s="35">
        <f>F185*E185*D185</f>
        <v>17.05</v>
      </c>
      <c r="H185" s="37">
        <f>G185</f>
        <v>17.05</v>
      </c>
      <c r="I185" s="227"/>
      <c r="J185" s="231"/>
    </row>
    <row r="186" spans="1:14" ht="13.5" x14ac:dyDescent="0.3">
      <c r="A186" s="38"/>
      <c r="C186" s="40"/>
      <c r="D186" s="41"/>
      <c r="E186" s="42"/>
      <c r="F186" s="42"/>
      <c r="G186" s="42"/>
      <c r="H186" s="43"/>
      <c r="I186" s="42"/>
      <c r="J186" s="55"/>
    </row>
    <row r="187" spans="1:14" ht="22.5" customHeight="1" x14ac:dyDescent="0.2">
      <c r="A187" s="31" t="s">
        <v>98</v>
      </c>
      <c r="B187" s="341" t="str">
        <f>'[1]Planilha de Custo'!C77</f>
        <v>SINALIZACAO HORIZONTAL COM TINTA RETRORREFLETIVA A BASE DE RESINA ACRILICA COM MICROESFERAS DE VIDRO</v>
      </c>
      <c r="C187" s="342"/>
      <c r="D187" s="342"/>
      <c r="E187" s="342"/>
      <c r="F187" s="342"/>
      <c r="G187" s="342"/>
      <c r="H187" s="342"/>
      <c r="I187" s="342"/>
      <c r="J187" s="343"/>
      <c r="K187" s="13"/>
      <c r="L187" s="13"/>
      <c r="M187" s="13"/>
      <c r="N187" s="13"/>
    </row>
    <row r="188" spans="1:14" s="19" customFormat="1" ht="12.75" x14ac:dyDescent="0.2">
      <c r="A188" s="229"/>
      <c r="B188" s="344"/>
      <c r="C188" s="344"/>
      <c r="D188" s="335" t="s">
        <v>71</v>
      </c>
      <c r="E188" s="335" t="s">
        <v>72</v>
      </c>
      <c r="F188" s="335" t="s">
        <v>88</v>
      </c>
      <c r="G188" s="335" t="s">
        <v>84</v>
      </c>
      <c r="H188" s="336" t="s">
        <v>74</v>
      </c>
      <c r="I188" s="344" t="s">
        <v>75</v>
      </c>
      <c r="J188" s="344"/>
    </row>
    <row r="189" spans="1:14" s="19" customFormat="1" ht="13.5" x14ac:dyDescent="0.3">
      <c r="A189" s="32"/>
      <c r="B189" s="344"/>
      <c r="C189" s="344"/>
      <c r="D189" s="335"/>
      <c r="E189" s="335"/>
      <c r="F189" s="335"/>
      <c r="G189" s="335"/>
      <c r="H189" s="337"/>
      <c r="I189" s="344"/>
      <c r="J189" s="344"/>
    </row>
    <row r="190" spans="1:14" s="19" customFormat="1" ht="13.5" x14ac:dyDescent="0.3">
      <c r="A190" s="32"/>
      <c r="B190" s="338"/>
      <c r="C190" s="339"/>
      <c r="D190" s="33">
        <v>273.12</v>
      </c>
      <c r="E190" s="34">
        <v>0.1</v>
      </c>
      <c r="F190" s="35">
        <v>2</v>
      </c>
      <c r="G190" s="35">
        <f>F190*E190*D190</f>
        <v>54.62</v>
      </c>
      <c r="H190" s="37">
        <f>G190</f>
        <v>54.62</v>
      </c>
      <c r="I190" s="227"/>
      <c r="J190" s="231"/>
    </row>
    <row r="191" spans="1:14" s="19" customFormat="1" ht="13.5" x14ac:dyDescent="0.3">
      <c r="A191" s="38"/>
      <c r="B191" s="39"/>
      <c r="C191" s="40"/>
      <c r="D191" s="41"/>
      <c r="E191" s="42"/>
      <c r="F191" s="42"/>
      <c r="G191" s="42"/>
      <c r="H191" s="43"/>
      <c r="I191" s="42"/>
      <c r="J191" s="55"/>
    </row>
    <row r="192" spans="1:14" ht="12.75" x14ac:dyDescent="0.2">
      <c r="A192" s="30">
        <v>11</v>
      </c>
      <c r="B192" s="345" t="str">
        <f>'[1]Planilha de Custo'!C80</f>
        <v>SINALIZAÇÃO - HORIZONTAL E VERTICAL DA RUA SANTOS VENTURINI</v>
      </c>
      <c r="C192" s="346"/>
      <c r="D192" s="346"/>
      <c r="E192" s="346"/>
      <c r="F192" s="346"/>
      <c r="G192" s="346"/>
      <c r="H192" s="346"/>
      <c r="I192" s="346"/>
      <c r="J192" s="347"/>
    </row>
    <row r="193" spans="1:14" s="19" customFormat="1" ht="13.5" x14ac:dyDescent="0.2">
      <c r="A193" s="31" t="s">
        <v>99</v>
      </c>
      <c r="B193" s="326" t="str">
        <f>'[1]Planilha de Custo'!C81</f>
        <v>Forn. e implantação placa sinaliz. semi-refletiva</v>
      </c>
      <c r="C193" s="327"/>
      <c r="D193" s="327"/>
      <c r="E193" s="327"/>
      <c r="F193" s="327"/>
      <c r="G193" s="327"/>
      <c r="H193" s="327"/>
      <c r="I193" s="327"/>
      <c r="J193" s="328"/>
    </row>
    <row r="194" spans="1:14" s="19" customFormat="1" ht="12.75" x14ac:dyDescent="0.2">
      <c r="A194" s="229"/>
      <c r="B194" s="344"/>
      <c r="C194" s="344"/>
      <c r="D194" s="333" t="s">
        <v>85</v>
      </c>
      <c r="E194" s="333" t="s">
        <v>86</v>
      </c>
      <c r="F194" s="335" t="s">
        <v>1</v>
      </c>
      <c r="G194" s="335" t="s">
        <v>84</v>
      </c>
      <c r="H194" s="336" t="s">
        <v>74</v>
      </c>
      <c r="I194" s="344" t="s">
        <v>75</v>
      </c>
      <c r="J194" s="344"/>
    </row>
    <row r="195" spans="1:14" s="19" customFormat="1" ht="13.5" x14ac:dyDescent="0.3">
      <c r="A195" s="32"/>
      <c r="B195" s="344"/>
      <c r="C195" s="344"/>
      <c r="D195" s="334"/>
      <c r="E195" s="334"/>
      <c r="F195" s="335"/>
      <c r="G195" s="335"/>
      <c r="H195" s="337"/>
      <c r="I195" s="344"/>
      <c r="J195" s="344"/>
    </row>
    <row r="196" spans="1:14" s="19" customFormat="1" ht="13.5" x14ac:dyDescent="0.3">
      <c r="A196" s="32"/>
      <c r="B196" s="348" t="s">
        <v>2</v>
      </c>
      <c r="C196" s="349"/>
      <c r="D196" s="33">
        <v>3</v>
      </c>
      <c r="E196" s="35">
        <v>3</v>
      </c>
      <c r="F196" s="53"/>
      <c r="G196" s="37">
        <f>(D196*0.22)+(E196*0.13)</f>
        <v>1.05</v>
      </c>
      <c r="H196" s="37">
        <f>G196</f>
        <v>1.05</v>
      </c>
      <c r="I196" s="227"/>
      <c r="J196" s="231"/>
    </row>
    <row r="197" spans="1:14" ht="13.5" x14ac:dyDescent="0.3">
      <c r="A197" s="38"/>
      <c r="C197" s="40"/>
      <c r="D197" s="41"/>
      <c r="E197" s="42"/>
      <c r="F197" s="42"/>
      <c r="G197" s="42"/>
      <c r="H197" s="43"/>
      <c r="I197" s="42"/>
      <c r="J197" s="55"/>
    </row>
    <row r="198" spans="1:14" s="19" customFormat="1" ht="15" customHeight="1" x14ac:dyDescent="0.2">
      <c r="A198" s="31" t="s">
        <v>100</v>
      </c>
      <c r="B198" s="326" t="str">
        <f>'[1]Planilha de Custo'!C82</f>
        <v>PINTURA ACRÍLICA SOBRE CAPA ASFÁLTICA (FAIXA DE PEDESTRES-DIM. 3,10 X8.00)</v>
      </c>
      <c r="C198" s="327"/>
      <c r="D198" s="327"/>
      <c r="E198" s="327"/>
      <c r="F198" s="327"/>
      <c r="G198" s="327"/>
      <c r="H198" s="327"/>
      <c r="I198" s="327"/>
      <c r="J198" s="328"/>
    </row>
    <row r="199" spans="1:14" s="19" customFormat="1" ht="12.75" x14ac:dyDescent="0.2">
      <c r="A199" s="229"/>
      <c r="B199" s="344"/>
      <c r="C199" s="344"/>
      <c r="D199" s="335" t="s">
        <v>71</v>
      </c>
      <c r="E199" s="335" t="s">
        <v>72</v>
      </c>
      <c r="F199" s="335" t="s">
        <v>88</v>
      </c>
      <c r="G199" s="335" t="s">
        <v>84</v>
      </c>
      <c r="H199" s="336" t="s">
        <v>74</v>
      </c>
      <c r="I199" s="344" t="s">
        <v>75</v>
      </c>
      <c r="J199" s="344"/>
    </row>
    <row r="200" spans="1:14" s="19" customFormat="1" ht="13.5" x14ac:dyDescent="0.3">
      <c r="A200" s="32"/>
      <c r="B200" s="344"/>
      <c r="C200" s="344"/>
      <c r="D200" s="335"/>
      <c r="E200" s="335"/>
      <c r="F200" s="335"/>
      <c r="G200" s="335"/>
      <c r="H200" s="337"/>
      <c r="I200" s="344"/>
      <c r="J200" s="344"/>
    </row>
    <row r="201" spans="1:14" s="19" customFormat="1" ht="13.5" x14ac:dyDescent="0.3">
      <c r="A201" s="32"/>
      <c r="B201" s="338"/>
      <c r="C201" s="339"/>
      <c r="D201" s="33">
        <v>8</v>
      </c>
      <c r="E201" s="34">
        <v>3.1</v>
      </c>
      <c r="F201" s="35">
        <v>2</v>
      </c>
      <c r="G201" s="35">
        <f>F201*E201*D201</f>
        <v>49.6</v>
      </c>
      <c r="H201" s="37">
        <f>G201</f>
        <v>49.6</v>
      </c>
      <c r="I201" s="227"/>
      <c r="J201" s="231"/>
    </row>
    <row r="202" spans="1:14" ht="13.5" x14ac:dyDescent="0.3">
      <c r="A202" s="38"/>
      <c r="C202" s="40"/>
      <c r="D202" s="41"/>
      <c r="E202" s="42"/>
      <c r="F202" s="42"/>
      <c r="G202" s="42"/>
      <c r="H202" s="43"/>
      <c r="I202" s="42"/>
      <c r="J202" s="55"/>
    </row>
    <row r="203" spans="1:14" s="19" customFormat="1" ht="26.25" customHeight="1" x14ac:dyDescent="0.2">
      <c r="A203" s="31" t="s">
        <v>101</v>
      </c>
      <c r="B203" s="341" t="str">
        <f>'[1]Planilha de Custo'!C83</f>
        <v>SINALIZACAO HORIZONTAL COM TINTA RETRORREFLETIVA A BASE DE RESINA ACRILICA COM MICROESFERAS DE VIDRO</v>
      </c>
      <c r="C203" s="342"/>
      <c r="D203" s="342"/>
      <c r="E203" s="342"/>
      <c r="F203" s="342"/>
      <c r="G203" s="342"/>
      <c r="H203" s="342"/>
      <c r="I203" s="342"/>
      <c r="J203" s="343"/>
      <c r="K203" s="18"/>
      <c r="L203" s="18"/>
      <c r="M203" s="18"/>
      <c r="N203" s="18"/>
    </row>
    <row r="204" spans="1:14" s="19" customFormat="1" ht="12.75" x14ac:dyDescent="0.2">
      <c r="A204" s="229"/>
      <c r="B204" s="344"/>
      <c r="C204" s="344"/>
      <c r="D204" s="335" t="s">
        <v>71</v>
      </c>
      <c r="E204" s="335" t="s">
        <v>72</v>
      </c>
      <c r="F204" s="335" t="s">
        <v>88</v>
      </c>
      <c r="G204" s="335" t="s">
        <v>84</v>
      </c>
      <c r="H204" s="336" t="s">
        <v>74</v>
      </c>
      <c r="I204" s="344" t="s">
        <v>75</v>
      </c>
      <c r="J204" s="344"/>
    </row>
    <row r="205" spans="1:14" s="19" customFormat="1" ht="13.5" x14ac:dyDescent="0.3">
      <c r="A205" s="32"/>
      <c r="B205" s="344"/>
      <c r="C205" s="344"/>
      <c r="D205" s="335"/>
      <c r="E205" s="335"/>
      <c r="F205" s="335"/>
      <c r="G205" s="335"/>
      <c r="H205" s="337"/>
      <c r="I205" s="344"/>
      <c r="J205" s="344"/>
    </row>
    <row r="206" spans="1:14" s="19" customFormat="1" ht="13.5" x14ac:dyDescent="0.3">
      <c r="A206" s="32"/>
      <c r="B206" s="338"/>
      <c r="C206" s="339"/>
      <c r="D206" s="33">
        <v>112.5</v>
      </c>
      <c r="E206" s="34">
        <v>0.1</v>
      </c>
      <c r="F206" s="35">
        <v>2</v>
      </c>
      <c r="G206" s="35">
        <f>F206*E206*D206</f>
        <v>22.5</v>
      </c>
      <c r="H206" s="37">
        <f>G206</f>
        <v>22.5</v>
      </c>
      <c r="I206" s="227"/>
      <c r="J206" s="231"/>
    </row>
    <row r="207" spans="1:14" s="19" customFormat="1" ht="13.5" x14ac:dyDescent="0.3">
      <c r="A207" s="38"/>
      <c r="B207" s="39"/>
      <c r="C207" s="40"/>
      <c r="D207" s="41"/>
      <c r="E207" s="42"/>
      <c r="F207" s="42"/>
      <c r="G207" s="42"/>
      <c r="H207" s="43"/>
      <c r="I207" s="42"/>
      <c r="J207" s="55"/>
    </row>
    <row r="208" spans="1:14" ht="12.75" customHeight="1" x14ac:dyDescent="0.2">
      <c r="A208" s="30">
        <v>12</v>
      </c>
      <c r="B208" s="319" t="s">
        <v>156</v>
      </c>
      <c r="C208" s="320"/>
      <c r="D208" s="320"/>
      <c r="E208" s="320"/>
      <c r="F208" s="320"/>
      <c r="G208" s="320"/>
      <c r="H208" s="320"/>
      <c r="I208" s="320"/>
      <c r="J208" s="321"/>
    </row>
    <row r="209" spans="1:10" ht="13.5" x14ac:dyDescent="0.2">
      <c r="A209" s="31" t="s">
        <v>102</v>
      </c>
      <c r="B209" s="326" t="str">
        <f>'[1]Planilha de Custo'!C87</f>
        <v>ADMINISTRAÇÃO LOCAL</v>
      </c>
      <c r="C209" s="327"/>
      <c r="D209" s="327"/>
      <c r="E209" s="327"/>
      <c r="F209" s="327"/>
      <c r="G209" s="327"/>
      <c r="H209" s="327"/>
      <c r="I209" s="327"/>
      <c r="J209" s="328"/>
    </row>
    <row r="210" spans="1:10" ht="12.75" x14ac:dyDescent="0.2">
      <c r="A210" s="229"/>
      <c r="B210" s="329"/>
      <c r="C210" s="330"/>
      <c r="D210" s="335" t="s">
        <v>71</v>
      </c>
      <c r="E210" s="335" t="s">
        <v>72</v>
      </c>
      <c r="F210" s="335" t="s">
        <v>88</v>
      </c>
      <c r="G210" s="335" t="s">
        <v>84</v>
      </c>
      <c r="H210" s="336" t="s">
        <v>256</v>
      </c>
      <c r="I210" s="329" t="s">
        <v>75</v>
      </c>
      <c r="J210" s="330"/>
    </row>
    <row r="211" spans="1:10" ht="13.5" x14ac:dyDescent="0.3">
      <c r="A211" s="32"/>
      <c r="B211" s="331"/>
      <c r="C211" s="332"/>
      <c r="D211" s="335"/>
      <c r="E211" s="335"/>
      <c r="F211" s="335"/>
      <c r="G211" s="335"/>
      <c r="H211" s="337"/>
      <c r="I211" s="331"/>
      <c r="J211" s="332"/>
    </row>
    <row r="212" spans="1:10" ht="13.5" x14ac:dyDescent="0.3">
      <c r="A212" s="32"/>
      <c r="B212" s="338"/>
      <c r="C212" s="339"/>
      <c r="D212" s="33"/>
      <c r="E212" s="34"/>
      <c r="F212" s="35"/>
      <c r="G212" s="36"/>
      <c r="H212" s="37">
        <v>1</v>
      </c>
      <c r="I212" s="227"/>
      <c r="J212" s="231"/>
    </row>
    <row r="214" spans="1:10" ht="19.5" customHeight="1" x14ac:dyDescent="0.3"/>
    <row r="215" spans="1:10" ht="21" customHeight="1" x14ac:dyDescent="0.3">
      <c r="D215" s="325" t="s">
        <v>280</v>
      </c>
      <c r="E215" s="325"/>
      <c r="F215" s="325"/>
      <c r="G215" s="325"/>
    </row>
  </sheetData>
  <mergeCells count="351">
    <mergeCell ref="B212:C212"/>
    <mergeCell ref="B42:J42"/>
    <mergeCell ref="B43:C44"/>
    <mergeCell ref="D43:D44"/>
    <mergeCell ref="E43:E44"/>
    <mergeCell ref="F43:F44"/>
    <mergeCell ref="G43:G44"/>
    <mergeCell ref="H43:H44"/>
    <mergeCell ref="I43:J44"/>
    <mergeCell ref="B45:C45"/>
    <mergeCell ref="B206:C206"/>
    <mergeCell ref="B209:J209"/>
    <mergeCell ref="B210:C211"/>
    <mergeCell ref="D210:D211"/>
    <mergeCell ref="E210:E211"/>
    <mergeCell ref="F210:F211"/>
    <mergeCell ref="G210:G211"/>
    <mergeCell ref="H210:H211"/>
    <mergeCell ref="I210:J211"/>
    <mergeCell ref="B201:C201"/>
    <mergeCell ref="B203:J203"/>
    <mergeCell ref="B204:C205"/>
    <mergeCell ref="D204:D205"/>
    <mergeCell ref="E204:E205"/>
    <mergeCell ref="F204:F205"/>
    <mergeCell ref="G204:G205"/>
    <mergeCell ref="H204:H205"/>
    <mergeCell ref="I204:J205"/>
    <mergeCell ref="B196:C196"/>
    <mergeCell ref="B198:J198"/>
    <mergeCell ref="B199:C200"/>
    <mergeCell ref="D199:D200"/>
    <mergeCell ref="E199:E200"/>
    <mergeCell ref="F199:F200"/>
    <mergeCell ref="G199:G200"/>
    <mergeCell ref="H199:H200"/>
    <mergeCell ref="I199:J200"/>
    <mergeCell ref="B190:C190"/>
    <mergeCell ref="B192:J192"/>
    <mergeCell ref="B193:J193"/>
    <mergeCell ref="B194:C195"/>
    <mergeCell ref="D194:D195"/>
    <mergeCell ref="E194:E195"/>
    <mergeCell ref="F194:F195"/>
    <mergeCell ref="G194:G195"/>
    <mergeCell ref="H194:H195"/>
    <mergeCell ref="I194:J195"/>
    <mergeCell ref="B185:C185"/>
    <mergeCell ref="B187:J187"/>
    <mergeCell ref="B188:C189"/>
    <mergeCell ref="D188:D189"/>
    <mergeCell ref="E188:E189"/>
    <mergeCell ref="F188:F189"/>
    <mergeCell ref="G188:G189"/>
    <mergeCell ref="I188:J189"/>
    <mergeCell ref="B180:C180"/>
    <mergeCell ref="B182:J182"/>
    <mergeCell ref="B183:C184"/>
    <mergeCell ref="D183:D184"/>
    <mergeCell ref="E183:E184"/>
    <mergeCell ref="F183:F184"/>
    <mergeCell ref="G183:G184"/>
    <mergeCell ref="H183:H184"/>
    <mergeCell ref="I183:J184"/>
    <mergeCell ref="H188:H189"/>
    <mergeCell ref="B174:C174"/>
    <mergeCell ref="B176:J176"/>
    <mergeCell ref="B177:J177"/>
    <mergeCell ref="B178:C179"/>
    <mergeCell ref="D178:D179"/>
    <mergeCell ref="E178:E179"/>
    <mergeCell ref="F178:F179"/>
    <mergeCell ref="G178:G179"/>
    <mergeCell ref="H178:H179"/>
    <mergeCell ref="I178:J179"/>
    <mergeCell ref="B169:C169"/>
    <mergeCell ref="B171:J171"/>
    <mergeCell ref="B172:C173"/>
    <mergeCell ref="D172:D173"/>
    <mergeCell ref="E172:E173"/>
    <mergeCell ref="F172:F173"/>
    <mergeCell ref="G172:G173"/>
    <mergeCell ref="I172:J173"/>
    <mergeCell ref="J162:J163"/>
    <mergeCell ref="B164:C164"/>
    <mergeCell ref="B166:J166"/>
    <mergeCell ref="B167:C168"/>
    <mergeCell ref="D167:D168"/>
    <mergeCell ref="E167:E168"/>
    <mergeCell ref="F167:F168"/>
    <mergeCell ref="G167:G168"/>
    <mergeCell ref="I167:J168"/>
    <mergeCell ref="H172:H173"/>
    <mergeCell ref="H167:H168"/>
    <mergeCell ref="B158:C158"/>
    <mergeCell ref="B160:J160"/>
    <mergeCell ref="B161:J161"/>
    <mergeCell ref="B162:C163"/>
    <mergeCell ref="D162:D163"/>
    <mergeCell ref="E162:E163"/>
    <mergeCell ref="F162:F163"/>
    <mergeCell ref="G162:G163"/>
    <mergeCell ref="H162:H163"/>
    <mergeCell ref="I162:I163"/>
    <mergeCell ref="B153:C153"/>
    <mergeCell ref="B155:J155"/>
    <mergeCell ref="B156:C157"/>
    <mergeCell ref="D156:D157"/>
    <mergeCell ref="E156:E157"/>
    <mergeCell ref="F156:F157"/>
    <mergeCell ref="G156:G157"/>
    <mergeCell ref="I156:J157"/>
    <mergeCell ref="B148:C148"/>
    <mergeCell ref="B150:J150"/>
    <mergeCell ref="B151:C152"/>
    <mergeCell ref="D151:D152"/>
    <mergeCell ref="E151:E152"/>
    <mergeCell ref="F151:F152"/>
    <mergeCell ref="G151:G152"/>
    <mergeCell ref="I151:J152"/>
    <mergeCell ref="H156:H157"/>
    <mergeCell ref="H151:H152"/>
    <mergeCell ref="B144:J144"/>
    <mergeCell ref="B145:J145"/>
    <mergeCell ref="B146:C147"/>
    <mergeCell ref="D146:D147"/>
    <mergeCell ref="E146:E147"/>
    <mergeCell ref="F146:F147"/>
    <mergeCell ref="G146:G147"/>
    <mergeCell ref="H146:H147"/>
    <mergeCell ref="I146:I147"/>
    <mergeCell ref="J146:J147"/>
    <mergeCell ref="B138:J138"/>
    <mergeCell ref="B139:C140"/>
    <mergeCell ref="D139:D140"/>
    <mergeCell ref="E139:E140"/>
    <mergeCell ref="F139:F140"/>
    <mergeCell ref="G139:G140"/>
    <mergeCell ref="H139:H140"/>
    <mergeCell ref="I139:J140"/>
    <mergeCell ref="B133:J133"/>
    <mergeCell ref="B134:C135"/>
    <mergeCell ref="D134:D135"/>
    <mergeCell ref="E134:E135"/>
    <mergeCell ref="F134:F135"/>
    <mergeCell ref="G134:G135"/>
    <mergeCell ref="H134:H135"/>
    <mergeCell ref="I134:I135"/>
    <mergeCell ref="J134:J135"/>
    <mergeCell ref="B125:C125"/>
    <mergeCell ref="B127:J127"/>
    <mergeCell ref="B128:C129"/>
    <mergeCell ref="D128:D129"/>
    <mergeCell ref="E128:E129"/>
    <mergeCell ref="F128:F129"/>
    <mergeCell ref="G128:G129"/>
    <mergeCell ref="H128:H129"/>
    <mergeCell ref="I128:J129"/>
    <mergeCell ref="B122:J122"/>
    <mergeCell ref="B123:C124"/>
    <mergeCell ref="D123:D124"/>
    <mergeCell ref="E123:E124"/>
    <mergeCell ref="F123:F124"/>
    <mergeCell ref="G123:G124"/>
    <mergeCell ref="H123:H124"/>
    <mergeCell ref="I123:J124"/>
    <mergeCell ref="B116:J116"/>
    <mergeCell ref="B117:C118"/>
    <mergeCell ref="D117:D118"/>
    <mergeCell ref="E117:E118"/>
    <mergeCell ref="F117:F118"/>
    <mergeCell ref="G117:G118"/>
    <mergeCell ref="H117:H118"/>
    <mergeCell ref="I117:J118"/>
    <mergeCell ref="B101:J101"/>
    <mergeCell ref="B102:C103"/>
    <mergeCell ref="D102:D103"/>
    <mergeCell ref="E102:E103"/>
    <mergeCell ref="F102:F103"/>
    <mergeCell ref="G102:G103"/>
    <mergeCell ref="H102:H103"/>
    <mergeCell ref="I102:J103"/>
    <mergeCell ref="B96:J96"/>
    <mergeCell ref="B97:C98"/>
    <mergeCell ref="D97:D98"/>
    <mergeCell ref="E97:E98"/>
    <mergeCell ref="F97:F98"/>
    <mergeCell ref="G97:G98"/>
    <mergeCell ref="H97:H98"/>
    <mergeCell ref="I97:I98"/>
    <mergeCell ref="J97:J98"/>
    <mergeCell ref="B89:C89"/>
    <mergeCell ref="B91:J91"/>
    <mergeCell ref="B92:C93"/>
    <mergeCell ref="D92:D93"/>
    <mergeCell ref="E92:E93"/>
    <mergeCell ref="F92:F93"/>
    <mergeCell ref="G92:G93"/>
    <mergeCell ref="H92:H93"/>
    <mergeCell ref="I92:J93"/>
    <mergeCell ref="B86:J86"/>
    <mergeCell ref="B87:C88"/>
    <mergeCell ref="D87:D88"/>
    <mergeCell ref="E87:E88"/>
    <mergeCell ref="F87:F88"/>
    <mergeCell ref="G87:G88"/>
    <mergeCell ref="H87:H88"/>
    <mergeCell ref="I87:J88"/>
    <mergeCell ref="B77:C77"/>
    <mergeCell ref="B74:J74"/>
    <mergeCell ref="B75:C76"/>
    <mergeCell ref="D75:D76"/>
    <mergeCell ref="E75:E76"/>
    <mergeCell ref="F75:F76"/>
    <mergeCell ref="G75:G76"/>
    <mergeCell ref="H75:H76"/>
    <mergeCell ref="I75:J76"/>
    <mergeCell ref="B63:J63"/>
    <mergeCell ref="B64:C65"/>
    <mergeCell ref="D64:D65"/>
    <mergeCell ref="E64:E65"/>
    <mergeCell ref="F64:F65"/>
    <mergeCell ref="G64:G65"/>
    <mergeCell ref="H64:H65"/>
    <mergeCell ref="I64:J65"/>
    <mergeCell ref="B68:J68"/>
    <mergeCell ref="B69:C70"/>
    <mergeCell ref="D69:D70"/>
    <mergeCell ref="E69:E70"/>
    <mergeCell ref="F69:F70"/>
    <mergeCell ref="G69:G70"/>
    <mergeCell ref="H69:H70"/>
    <mergeCell ref="I69:J70"/>
    <mergeCell ref="B58:J58"/>
    <mergeCell ref="B59:C60"/>
    <mergeCell ref="D59:D60"/>
    <mergeCell ref="E59:E60"/>
    <mergeCell ref="F59:F60"/>
    <mergeCell ref="G59:G60"/>
    <mergeCell ref="H59:H60"/>
    <mergeCell ref="I59:I60"/>
    <mergeCell ref="J59:J60"/>
    <mergeCell ref="B51:C51"/>
    <mergeCell ref="B53:J53"/>
    <mergeCell ref="B54:C55"/>
    <mergeCell ref="D54:D55"/>
    <mergeCell ref="E54:E55"/>
    <mergeCell ref="F54:F55"/>
    <mergeCell ref="G54:G55"/>
    <mergeCell ref="H54:H55"/>
    <mergeCell ref="I54:J55"/>
    <mergeCell ref="B48:J48"/>
    <mergeCell ref="B49:C50"/>
    <mergeCell ref="D49:D50"/>
    <mergeCell ref="E49:E50"/>
    <mergeCell ref="F49:F50"/>
    <mergeCell ref="G49:G50"/>
    <mergeCell ref="H49:H50"/>
    <mergeCell ref="I49:J50"/>
    <mergeCell ref="B40:C40"/>
    <mergeCell ref="B37:J37"/>
    <mergeCell ref="B38:C39"/>
    <mergeCell ref="D38:D39"/>
    <mergeCell ref="E38:E39"/>
    <mergeCell ref="F38:F39"/>
    <mergeCell ref="G38:G39"/>
    <mergeCell ref="H38:H39"/>
    <mergeCell ref="I38:J39"/>
    <mergeCell ref="B32:J32"/>
    <mergeCell ref="B33:C34"/>
    <mergeCell ref="D33:D34"/>
    <mergeCell ref="E33:E34"/>
    <mergeCell ref="F33:F34"/>
    <mergeCell ref="G33:G34"/>
    <mergeCell ref="H33:H34"/>
    <mergeCell ref="I33:J34"/>
    <mergeCell ref="B27:J27"/>
    <mergeCell ref="B28:C29"/>
    <mergeCell ref="D28:D29"/>
    <mergeCell ref="E28:E29"/>
    <mergeCell ref="F28:F29"/>
    <mergeCell ref="G28:G29"/>
    <mergeCell ref="H28:H29"/>
    <mergeCell ref="I28:I29"/>
    <mergeCell ref="J28:J29"/>
    <mergeCell ref="B19:C19"/>
    <mergeCell ref="B21:J21"/>
    <mergeCell ref="B22:C23"/>
    <mergeCell ref="D22:D23"/>
    <mergeCell ref="E22:E23"/>
    <mergeCell ref="F22:F23"/>
    <mergeCell ref="G22:G23"/>
    <mergeCell ref="H22:H23"/>
    <mergeCell ref="I22:J23"/>
    <mergeCell ref="D11:D12"/>
    <mergeCell ref="E11:E12"/>
    <mergeCell ref="F11:F12"/>
    <mergeCell ref="G11:G12"/>
    <mergeCell ref="H11:H12"/>
    <mergeCell ref="I11:J12"/>
    <mergeCell ref="B13:C13"/>
    <mergeCell ref="B16:J16"/>
    <mergeCell ref="B17:C18"/>
    <mergeCell ref="D17:D18"/>
    <mergeCell ref="E17:E18"/>
    <mergeCell ref="F17:F18"/>
    <mergeCell ref="G17:G18"/>
    <mergeCell ref="H17:H18"/>
    <mergeCell ref="I17:J18"/>
    <mergeCell ref="B208:J208"/>
    <mergeCell ref="A1:J1"/>
    <mergeCell ref="D215:G215"/>
    <mergeCell ref="B79:J79"/>
    <mergeCell ref="B80:C81"/>
    <mergeCell ref="D80:D81"/>
    <mergeCell ref="E80:E81"/>
    <mergeCell ref="F80:F81"/>
    <mergeCell ref="G80:G81"/>
    <mergeCell ref="H80:H81"/>
    <mergeCell ref="I80:J81"/>
    <mergeCell ref="B82:C82"/>
    <mergeCell ref="A3:J3"/>
    <mergeCell ref="B5:J5"/>
    <mergeCell ref="B6:C7"/>
    <mergeCell ref="D6:D7"/>
    <mergeCell ref="E6:E7"/>
    <mergeCell ref="F6:F7"/>
    <mergeCell ref="G6:G7"/>
    <mergeCell ref="H6:H7"/>
    <mergeCell ref="I6:J7"/>
    <mergeCell ref="B8:C8"/>
    <mergeCell ref="B10:J10"/>
    <mergeCell ref="B11:C12"/>
    <mergeCell ref="B106:J106"/>
    <mergeCell ref="B107:C108"/>
    <mergeCell ref="D107:D108"/>
    <mergeCell ref="E107:E108"/>
    <mergeCell ref="F107:F108"/>
    <mergeCell ref="G107:G108"/>
    <mergeCell ref="H107:H108"/>
    <mergeCell ref="I107:J108"/>
    <mergeCell ref="B109:C109"/>
    <mergeCell ref="B111:J111"/>
    <mergeCell ref="B112:C113"/>
    <mergeCell ref="D112:D113"/>
    <mergeCell ref="E112:E113"/>
    <mergeCell ref="F112:F113"/>
    <mergeCell ref="G112:G113"/>
    <mergeCell ref="H112:H113"/>
    <mergeCell ref="I112:J113"/>
    <mergeCell ref="B114:C114"/>
  </mergeCells>
  <printOptions horizontalCentered="1"/>
  <pageMargins left="1.0236220472440944" right="0.51181102362204722" top="1.9685039370078741" bottom="0.74803149606299213" header="0.11811023622047245" footer="0.15748031496062992"/>
  <pageSetup paperSize="9" orientation="portrait" horizontalDpi="4294967293" verticalDpi="4294967293" r:id="rId1"/>
  <headerFooter alignWithMargins="0">
    <oddHeader>&amp;L
&amp;C
&amp;G</oddHeader>
    <oddFooter>&amp;CRua Elias Estevão Colnago, nº 65 – Centro - Itarana/ES   CEP 29620-000    Tel.: (27) 3720-4900</oddFoot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1"/>
  <sheetViews>
    <sheetView view="pageBreakPreview" topLeftCell="A13" zoomScale="110" zoomScaleNormal="130" zoomScaleSheetLayoutView="110" workbookViewId="0">
      <selection activeCell="J19" sqref="J19"/>
    </sheetView>
  </sheetViews>
  <sheetFormatPr defaultRowHeight="13.5" x14ac:dyDescent="0.25"/>
  <cols>
    <col min="1" max="1" width="36.5" style="127" customWidth="1"/>
    <col min="2" max="2" width="7" style="127" customWidth="1"/>
    <col min="3" max="3" width="9.33203125" style="127"/>
    <col min="4" max="4" width="8.83203125" style="127" customWidth="1"/>
    <col min="5" max="5" width="10.33203125" style="127" customWidth="1"/>
    <col min="6" max="6" width="9.33203125" style="127"/>
    <col min="7" max="7" width="10.5" style="127" customWidth="1"/>
    <col min="8" max="8" width="9.33203125" style="127"/>
    <col min="9" max="256" width="9.33203125" style="126"/>
    <col min="257" max="257" width="58.33203125" style="126" customWidth="1"/>
    <col min="258" max="258" width="12" style="126" customWidth="1"/>
    <col min="259" max="259" width="9.33203125" style="126"/>
    <col min="260" max="260" width="13.33203125" style="126" customWidth="1"/>
    <col min="261" max="261" width="12.33203125" style="126" customWidth="1"/>
    <col min="262" max="262" width="9.33203125" style="126"/>
    <col min="263" max="263" width="14.33203125" style="126" customWidth="1"/>
    <col min="264" max="512" width="9.33203125" style="126"/>
    <col min="513" max="513" width="58.33203125" style="126" customWidth="1"/>
    <col min="514" max="514" width="12" style="126" customWidth="1"/>
    <col min="515" max="515" width="9.33203125" style="126"/>
    <col min="516" max="516" width="13.33203125" style="126" customWidth="1"/>
    <col min="517" max="517" width="12.33203125" style="126" customWidth="1"/>
    <col min="518" max="518" width="9.33203125" style="126"/>
    <col min="519" max="519" width="14.33203125" style="126" customWidth="1"/>
    <col min="520" max="768" width="9.33203125" style="126"/>
    <col min="769" max="769" width="58.33203125" style="126" customWidth="1"/>
    <col min="770" max="770" width="12" style="126" customWidth="1"/>
    <col min="771" max="771" width="9.33203125" style="126"/>
    <col min="772" max="772" width="13.33203125" style="126" customWidth="1"/>
    <col min="773" max="773" width="12.33203125" style="126" customWidth="1"/>
    <col min="774" max="774" width="9.33203125" style="126"/>
    <col min="775" max="775" width="14.33203125" style="126" customWidth="1"/>
    <col min="776" max="1024" width="9.33203125" style="126"/>
    <col min="1025" max="1025" width="58.33203125" style="126" customWidth="1"/>
    <col min="1026" max="1026" width="12" style="126" customWidth="1"/>
    <col min="1027" max="1027" width="9.33203125" style="126"/>
    <col min="1028" max="1028" width="13.33203125" style="126" customWidth="1"/>
    <col min="1029" max="1029" width="12.33203125" style="126" customWidth="1"/>
    <col min="1030" max="1030" width="9.33203125" style="126"/>
    <col min="1031" max="1031" width="14.33203125" style="126" customWidth="1"/>
    <col min="1032" max="1280" width="9.33203125" style="126"/>
    <col min="1281" max="1281" width="58.33203125" style="126" customWidth="1"/>
    <col min="1282" max="1282" width="12" style="126" customWidth="1"/>
    <col min="1283" max="1283" width="9.33203125" style="126"/>
    <col min="1284" max="1284" width="13.33203125" style="126" customWidth="1"/>
    <col min="1285" max="1285" width="12.33203125" style="126" customWidth="1"/>
    <col min="1286" max="1286" width="9.33203125" style="126"/>
    <col min="1287" max="1287" width="14.33203125" style="126" customWidth="1"/>
    <col min="1288" max="1536" width="9.33203125" style="126"/>
    <col min="1537" max="1537" width="58.33203125" style="126" customWidth="1"/>
    <col min="1538" max="1538" width="12" style="126" customWidth="1"/>
    <col min="1539" max="1539" width="9.33203125" style="126"/>
    <col min="1540" max="1540" width="13.33203125" style="126" customWidth="1"/>
    <col min="1541" max="1541" width="12.33203125" style="126" customWidth="1"/>
    <col min="1542" max="1542" width="9.33203125" style="126"/>
    <col min="1543" max="1543" width="14.33203125" style="126" customWidth="1"/>
    <col min="1544" max="1792" width="9.33203125" style="126"/>
    <col min="1793" max="1793" width="58.33203125" style="126" customWidth="1"/>
    <col min="1794" max="1794" width="12" style="126" customWidth="1"/>
    <col min="1795" max="1795" width="9.33203125" style="126"/>
    <col min="1796" max="1796" width="13.33203125" style="126" customWidth="1"/>
    <col min="1797" max="1797" width="12.33203125" style="126" customWidth="1"/>
    <col min="1798" max="1798" width="9.33203125" style="126"/>
    <col min="1799" max="1799" width="14.33203125" style="126" customWidth="1"/>
    <col min="1800" max="2048" width="9.33203125" style="126"/>
    <col min="2049" max="2049" width="58.33203125" style="126" customWidth="1"/>
    <col min="2050" max="2050" width="12" style="126" customWidth="1"/>
    <col min="2051" max="2051" width="9.33203125" style="126"/>
    <col min="2052" max="2052" width="13.33203125" style="126" customWidth="1"/>
    <col min="2053" max="2053" width="12.33203125" style="126" customWidth="1"/>
    <col min="2054" max="2054" width="9.33203125" style="126"/>
    <col min="2055" max="2055" width="14.33203125" style="126" customWidth="1"/>
    <col min="2056" max="2304" width="9.33203125" style="126"/>
    <col min="2305" max="2305" width="58.33203125" style="126" customWidth="1"/>
    <col min="2306" max="2306" width="12" style="126" customWidth="1"/>
    <col min="2307" max="2307" width="9.33203125" style="126"/>
    <col min="2308" max="2308" width="13.33203125" style="126" customWidth="1"/>
    <col min="2309" max="2309" width="12.33203125" style="126" customWidth="1"/>
    <col min="2310" max="2310" width="9.33203125" style="126"/>
    <col min="2311" max="2311" width="14.33203125" style="126" customWidth="1"/>
    <col min="2312" max="2560" width="9.33203125" style="126"/>
    <col min="2561" max="2561" width="58.33203125" style="126" customWidth="1"/>
    <col min="2562" max="2562" width="12" style="126" customWidth="1"/>
    <col min="2563" max="2563" width="9.33203125" style="126"/>
    <col min="2564" max="2564" width="13.33203125" style="126" customWidth="1"/>
    <col min="2565" max="2565" width="12.33203125" style="126" customWidth="1"/>
    <col min="2566" max="2566" width="9.33203125" style="126"/>
    <col min="2567" max="2567" width="14.33203125" style="126" customWidth="1"/>
    <col min="2568" max="2816" width="9.33203125" style="126"/>
    <col min="2817" max="2817" width="58.33203125" style="126" customWidth="1"/>
    <col min="2818" max="2818" width="12" style="126" customWidth="1"/>
    <col min="2819" max="2819" width="9.33203125" style="126"/>
    <col min="2820" max="2820" width="13.33203125" style="126" customWidth="1"/>
    <col min="2821" max="2821" width="12.33203125" style="126" customWidth="1"/>
    <col min="2822" max="2822" width="9.33203125" style="126"/>
    <col min="2823" max="2823" width="14.33203125" style="126" customWidth="1"/>
    <col min="2824" max="3072" width="9.33203125" style="126"/>
    <col min="3073" max="3073" width="58.33203125" style="126" customWidth="1"/>
    <col min="3074" max="3074" width="12" style="126" customWidth="1"/>
    <col min="3075" max="3075" width="9.33203125" style="126"/>
    <col min="3076" max="3076" width="13.33203125" style="126" customWidth="1"/>
    <col min="3077" max="3077" width="12.33203125" style="126" customWidth="1"/>
    <col min="3078" max="3078" width="9.33203125" style="126"/>
    <col min="3079" max="3079" width="14.33203125" style="126" customWidth="1"/>
    <col min="3080" max="3328" width="9.33203125" style="126"/>
    <col min="3329" max="3329" width="58.33203125" style="126" customWidth="1"/>
    <col min="3330" max="3330" width="12" style="126" customWidth="1"/>
    <col min="3331" max="3331" width="9.33203125" style="126"/>
    <col min="3332" max="3332" width="13.33203125" style="126" customWidth="1"/>
    <col min="3333" max="3333" width="12.33203125" style="126" customWidth="1"/>
    <col min="3334" max="3334" width="9.33203125" style="126"/>
    <col min="3335" max="3335" width="14.33203125" style="126" customWidth="1"/>
    <col min="3336" max="3584" width="9.33203125" style="126"/>
    <col min="3585" max="3585" width="58.33203125" style="126" customWidth="1"/>
    <col min="3586" max="3586" width="12" style="126" customWidth="1"/>
    <col min="3587" max="3587" width="9.33203125" style="126"/>
    <col min="3588" max="3588" width="13.33203125" style="126" customWidth="1"/>
    <col min="3589" max="3589" width="12.33203125" style="126" customWidth="1"/>
    <col min="3590" max="3590" width="9.33203125" style="126"/>
    <col min="3591" max="3591" width="14.33203125" style="126" customWidth="1"/>
    <col min="3592" max="3840" width="9.33203125" style="126"/>
    <col min="3841" max="3841" width="58.33203125" style="126" customWidth="1"/>
    <col min="3842" max="3842" width="12" style="126" customWidth="1"/>
    <col min="3843" max="3843" width="9.33203125" style="126"/>
    <col min="3844" max="3844" width="13.33203125" style="126" customWidth="1"/>
    <col min="3845" max="3845" width="12.33203125" style="126" customWidth="1"/>
    <col min="3846" max="3846" width="9.33203125" style="126"/>
    <col min="3847" max="3847" width="14.33203125" style="126" customWidth="1"/>
    <col min="3848" max="4096" width="9.33203125" style="126"/>
    <col min="4097" max="4097" width="58.33203125" style="126" customWidth="1"/>
    <col min="4098" max="4098" width="12" style="126" customWidth="1"/>
    <col min="4099" max="4099" width="9.33203125" style="126"/>
    <col min="4100" max="4100" width="13.33203125" style="126" customWidth="1"/>
    <col min="4101" max="4101" width="12.33203125" style="126" customWidth="1"/>
    <col min="4102" max="4102" width="9.33203125" style="126"/>
    <col min="4103" max="4103" width="14.33203125" style="126" customWidth="1"/>
    <col min="4104" max="4352" width="9.33203125" style="126"/>
    <col min="4353" max="4353" width="58.33203125" style="126" customWidth="1"/>
    <col min="4354" max="4354" width="12" style="126" customWidth="1"/>
    <col min="4355" max="4355" width="9.33203125" style="126"/>
    <col min="4356" max="4356" width="13.33203125" style="126" customWidth="1"/>
    <col min="4357" max="4357" width="12.33203125" style="126" customWidth="1"/>
    <col min="4358" max="4358" width="9.33203125" style="126"/>
    <col min="4359" max="4359" width="14.33203125" style="126" customWidth="1"/>
    <col min="4360" max="4608" width="9.33203125" style="126"/>
    <col min="4609" max="4609" width="58.33203125" style="126" customWidth="1"/>
    <col min="4610" max="4610" width="12" style="126" customWidth="1"/>
    <col min="4611" max="4611" width="9.33203125" style="126"/>
    <col min="4612" max="4612" width="13.33203125" style="126" customWidth="1"/>
    <col min="4613" max="4613" width="12.33203125" style="126" customWidth="1"/>
    <col min="4614" max="4614" width="9.33203125" style="126"/>
    <col min="4615" max="4615" width="14.33203125" style="126" customWidth="1"/>
    <col min="4616" max="4864" width="9.33203125" style="126"/>
    <col min="4865" max="4865" width="58.33203125" style="126" customWidth="1"/>
    <col min="4866" max="4866" width="12" style="126" customWidth="1"/>
    <col min="4867" max="4867" width="9.33203125" style="126"/>
    <col min="4868" max="4868" width="13.33203125" style="126" customWidth="1"/>
    <col min="4869" max="4869" width="12.33203125" style="126" customWidth="1"/>
    <col min="4870" max="4870" width="9.33203125" style="126"/>
    <col min="4871" max="4871" width="14.33203125" style="126" customWidth="1"/>
    <col min="4872" max="5120" width="9.33203125" style="126"/>
    <col min="5121" max="5121" width="58.33203125" style="126" customWidth="1"/>
    <col min="5122" max="5122" width="12" style="126" customWidth="1"/>
    <col min="5123" max="5123" width="9.33203125" style="126"/>
    <col min="5124" max="5124" width="13.33203125" style="126" customWidth="1"/>
    <col min="5125" max="5125" width="12.33203125" style="126" customWidth="1"/>
    <col min="5126" max="5126" width="9.33203125" style="126"/>
    <col min="5127" max="5127" width="14.33203125" style="126" customWidth="1"/>
    <col min="5128" max="5376" width="9.33203125" style="126"/>
    <col min="5377" max="5377" width="58.33203125" style="126" customWidth="1"/>
    <col min="5378" max="5378" width="12" style="126" customWidth="1"/>
    <col min="5379" max="5379" width="9.33203125" style="126"/>
    <col min="5380" max="5380" width="13.33203125" style="126" customWidth="1"/>
    <col min="5381" max="5381" width="12.33203125" style="126" customWidth="1"/>
    <col min="5382" max="5382" width="9.33203125" style="126"/>
    <col min="5383" max="5383" width="14.33203125" style="126" customWidth="1"/>
    <col min="5384" max="5632" width="9.33203125" style="126"/>
    <col min="5633" max="5633" width="58.33203125" style="126" customWidth="1"/>
    <col min="5634" max="5634" width="12" style="126" customWidth="1"/>
    <col min="5635" max="5635" width="9.33203125" style="126"/>
    <col min="5636" max="5636" width="13.33203125" style="126" customWidth="1"/>
    <col min="5637" max="5637" width="12.33203125" style="126" customWidth="1"/>
    <col min="5638" max="5638" width="9.33203125" style="126"/>
    <col min="5639" max="5639" width="14.33203125" style="126" customWidth="1"/>
    <col min="5640" max="5888" width="9.33203125" style="126"/>
    <col min="5889" max="5889" width="58.33203125" style="126" customWidth="1"/>
    <col min="5890" max="5890" width="12" style="126" customWidth="1"/>
    <col min="5891" max="5891" width="9.33203125" style="126"/>
    <col min="5892" max="5892" width="13.33203125" style="126" customWidth="1"/>
    <col min="5893" max="5893" width="12.33203125" style="126" customWidth="1"/>
    <col min="5894" max="5894" width="9.33203125" style="126"/>
    <col min="5895" max="5895" width="14.33203125" style="126" customWidth="1"/>
    <col min="5896" max="6144" width="9.33203125" style="126"/>
    <col min="6145" max="6145" width="58.33203125" style="126" customWidth="1"/>
    <col min="6146" max="6146" width="12" style="126" customWidth="1"/>
    <col min="6147" max="6147" width="9.33203125" style="126"/>
    <col min="6148" max="6148" width="13.33203125" style="126" customWidth="1"/>
    <col min="6149" max="6149" width="12.33203125" style="126" customWidth="1"/>
    <col min="6150" max="6150" width="9.33203125" style="126"/>
    <col min="6151" max="6151" width="14.33203125" style="126" customWidth="1"/>
    <col min="6152" max="6400" width="9.33203125" style="126"/>
    <col min="6401" max="6401" width="58.33203125" style="126" customWidth="1"/>
    <col min="6402" max="6402" width="12" style="126" customWidth="1"/>
    <col min="6403" max="6403" width="9.33203125" style="126"/>
    <col min="6404" max="6404" width="13.33203125" style="126" customWidth="1"/>
    <col min="6405" max="6405" width="12.33203125" style="126" customWidth="1"/>
    <col min="6406" max="6406" width="9.33203125" style="126"/>
    <col min="6407" max="6407" width="14.33203125" style="126" customWidth="1"/>
    <col min="6408" max="6656" width="9.33203125" style="126"/>
    <col min="6657" max="6657" width="58.33203125" style="126" customWidth="1"/>
    <col min="6658" max="6658" width="12" style="126" customWidth="1"/>
    <col min="6659" max="6659" width="9.33203125" style="126"/>
    <col min="6660" max="6660" width="13.33203125" style="126" customWidth="1"/>
    <col min="6661" max="6661" width="12.33203125" style="126" customWidth="1"/>
    <col min="6662" max="6662" width="9.33203125" style="126"/>
    <col min="6663" max="6663" width="14.33203125" style="126" customWidth="1"/>
    <col min="6664" max="6912" width="9.33203125" style="126"/>
    <col min="6913" max="6913" width="58.33203125" style="126" customWidth="1"/>
    <col min="6914" max="6914" width="12" style="126" customWidth="1"/>
    <col min="6915" max="6915" width="9.33203125" style="126"/>
    <col min="6916" max="6916" width="13.33203125" style="126" customWidth="1"/>
    <col min="6917" max="6917" width="12.33203125" style="126" customWidth="1"/>
    <col min="6918" max="6918" width="9.33203125" style="126"/>
    <col min="6919" max="6919" width="14.33203125" style="126" customWidth="1"/>
    <col min="6920" max="7168" width="9.33203125" style="126"/>
    <col min="7169" max="7169" width="58.33203125" style="126" customWidth="1"/>
    <col min="7170" max="7170" width="12" style="126" customWidth="1"/>
    <col min="7171" max="7171" width="9.33203125" style="126"/>
    <col min="7172" max="7172" width="13.33203125" style="126" customWidth="1"/>
    <col min="7173" max="7173" width="12.33203125" style="126" customWidth="1"/>
    <col min="7174" max="7174" width="9.33203125" style="126"/>
    <col min="7175" max="7175" width="14.33203125" style="126" customWidth="1"/>
    <col min="7176" max="7424" width="9.33203125" style="126"/>
    <col min="7425" max="7425" width="58.33203125" style="126" customWidth="1"/>
    <col min="7426" max="7426" width="12" style="126" customWidth="1"/>
    <col min="7427" max="7427" width="9.33203125" style="126"/>
    <col min="7428" max="7428" width="13.33203125" style="126" customWidth="1"/>
    <col min="7429" max="7429" width="12.33203125" style="126" customWidth="1"/>
    <col min="7430" max="7430" width="9.33203125" style="126"/>
    <col min="7431" max="7431" width="14.33203125" style="126" customWidth="1"/>
    <col min="7432" max="7680" width="9.33203125" style="126"/>
    <col min="7681" max="7681" width="58.33203125" style="126" customWidth="1"/>
    <col min="7682" max="7682" width="12" style="126" customWidth="1"/>
    <col min="7683" max="7683" width="9.33203125" style="126"/>
    <col min="7684" max="7684" width="13.33203125" style="126" customWidth="1"/>
    <col min="7685" max="7685" width="12.33203125" style="126" customWidth="1"/>
    <col min="7686" max="7686" width="9.33203125" style="126"/>
    <col min="7687" max="7687" width="14.33203125" style="126" customWidth="1"/>
    <col min="7688" max="7936" width="9.33203125" style="126"/>
    <col min="7937" max="7937" width="58.33203125" style="126" customWidth="1"/>
    <col min="7938" max="7938" width="12" style="126" customWidth="1"/>
    <col min="7939" max="7939" width="9.33203125" style="126"/>
    <col min="7940" max="7940" width="13.33203125" style="126" customWidth="1"/>
    <col min="7941" max="7941" width="12.33203125" style="126" customWidth="1"/>
    <col min="7942" max="7942" width="9.33203125" style="126"/>
    <col min="7943" max="7943" width="14.33203125" style="126" customWidth="1"/>
    <col min="7944" max="8192" width="9.33203125" style="126"/>
    <col min="8193" max="8193" width="58.33203125" style="126" customWidth="1"/>
    <col min="8194" max="8194" width="12" style="126" customWidth="1"/>
    <col min="8195" max="8195" width="9.33203125" style="126"/>
    <col min="8196" max="8196" width="13.33203125" style="126" customWidth="1"/>
    <col min="8197" max="8197" width="12.33203125" style="126" customWidth="1"/>
    <col min="8198" max="8198" width="9.33203125" style="126"/>
    <col min="8199" max="8199" width="14.33203125" style="126" customWidth="1"/>
    <col min="8200" max="8448" width="9.33203125" style="126"/>
    <col min="8449" max="8449" width="58.33203125" style="126" customWidth="1"/>
    <col min="8450" max="8450" width="12" style="126" customWidth="1"/>
    <col min="8451" max="8451" width="9.33203125" style="126"/>
    <col min="8452" max="8452" width="13.33203125" style="126" customWidth="1"/>
    <col min="8453" max="8453" width="12.33203125" style="126" customWidth="1"/>
    <col min="8454" max="8454" width="9.33203125" style="126"/>
    <col min="8455" max="8455" width="14.33203125" style="126" customWidth="1"/>
    <col min="8456" max="8704" width="9.33203125" style="126"/>
    <col min="8705" max="8705" width="58.33203125" style="126" customWidth="1"/>
    <col min="8706" max="8706" width="12" style="126" customWidth="1"/>
    <col min="8707" max="8707" width="9.33203125" style="126"/>
    <col min="8708" max="8708" width="13.33203125" style="126" customWidth="1"/>
    <col min="8709" max="8709" width="12.33203125" style="126" customWidth="1"/>
    <col min="8710" max="8710" width="9.33203125" style="126"/>
    <col min="8711" max="8711" width="14.33203125" style="126" customWidth="1"/>
    <col min="8712" max="8960" width="9.33203125" style="126"/>
    <col min="8961" max="8961" width="58.33203125" style="126" customWidth="1"/>
    <col min="8962" max="8962" width="12" style="126" customWidth="1"/>
    <col min="8963" max="8963" width="9.33203125" style="126"/>
    <col min="8964" max="8964" width="13.33203125" style="126" customWidth="1"/>
    <col min="8965" max="8965" width="12.33203125" style="126" customWidth="1"/>
    <col min="8966" max="8966" width="9.33203125" style="126"/>
    <col min="8967" max="8967" width="14.33203125" style="126" customWidth="1"/>
    <col min="8968" max="9216" width="9.33203125" style="126"/>
    <col min="9217" max="9217" width="58.33203125" style="126" customWidth="1"/>
    <col min="9218" max="9218" width="12" style="126" customWidth="1"/>
    <col min="9219" max="9219" width="9.33203125" style="126"/>
    <col min="9220" max="9220" width="13.33203125" style="126" customWidth="1"/>
    <col min="9221" max="9221" width="12.33203125" style="126" customWidth="1"/>
    <col min="9222" max="9222" width="9.33203125" style="126"/>
    <col min="9223" max="9223" width="14.33203125" style="126" customWidth="1"/>
    <col min="9224" max="9472" width="9.33203125" style="126"/>
    <col min="9473" max="9473" width="58.33203125" style="126" customWidth="1"/>
    <col min="9474" max="9474" width="12" style="126" customWidth="1"/>
    <col min="9475" max="9475" width="9.33203125" style="126"/>
    <col min="9476" max="9476" width="13.33203125" style="126" customWidth="1"/>
    <col min="9477" max="9477" width="12.33203125" style="126" customWidth="1"/>
    <col min="9478" max="9478" width="9.33203125" style="126"/>
    <col min="9479" max="9479" width="14.33203125" style="126" customWidth="1"/>
    <col min="9480" max="9728" width="9.33203125" style="126"/>
    <col min="9729" max="9729" width="58.33203125" style="126" customWidth="1"/>
    <col min="9730" max="9730" width="12" style="126" customWidth="1"/>
    <col min="9731" max="9731" width="9.33203125" style="126"/>
    <col min="9732" max="9732" width="13.33203125" style="126" customWidth="1"/>
    <col min="9733" max="9733" width="12.33203125" style="126" customWidth="1"/>
    <col min="9734" max="9734" width="9.33203125" style="126"/>
    <col min="9735" max="9735" width="14.33203125" style="126" customWidth="1"/>
    <col min="9736" max="9984" width="9.33203125" style="126"/>
    <col min="9985" max="9985" width="58.33203125" style="126" customWidth="1"/>
    <col min="9986" max="9986" width="12" style="126" customWidth="1"/>
    <col min="9987" max="9987" width="9.33203125" style="126"/>
    <col min="9988" max="9988" width="13.33203125" style="126" customWidth="1"/>
    <col min="9989" max="9989" width="12.33203125" style="126" customWidth="1"/>
    <col min="9990" max="9990" width="9.33203125" style="126"/>
    <col min="9991" max="9991" width="14.33203125" style="126" customWidth="1"/>
    <col min="9992" max="10240" width="9.33203125" style="126"/>
    <col min="10241" max="10241" width="58.33203125" style="126" customWidth="1"/>
    <col min="10242" max="10242" width="12" style="126" customWidth="1"/>
    <col min="10243" max="10243" width="9.33203125" style="126"/>
    <col min="10244" max="10244" width="13.33203125" style="126" customWidth="1"/>
    <col min="10245" max="10245" width="12.33203125" style="126" customWidth="1"/>
    <col min="10246" max="10246" width="9.33203125" style="126"/>
    <col min="10247" max="10247" width="14.33203125" style="126" customWidth="1"/>
    <col min="10248" max="10496" width="9.33203125" style="126"/>
    <col min="10497" max="10497" width="58.33203125" style="126" customWidth="1"/>
    <col min="10498" max="10498" width="12" style="126" customWidth="1"/>
    <col min="10499" max="10499" width="9.33203125" style="126"/>
    <col min="10500" max="10500" width="13.33203125" style="126" customWidth="1"/>
    <col min="10501" max="10501" width="12.33203125" style="126" customWidth="1"/>
    <col min="10502" max="10502" width="9.33203125" style="126"/>
    <col min="10503" max="10503" width="14.33203125" style="126" customWidth="1"/>
    <col min="10504" max="10752" width="9.33203125" style="126"/>
    <col min="10753" max="10753" width="58.33203125" style="126" customWidth="1"/>
    <col min="10754" max="10754" width="12" style="126" customWidth="1"/>
    <col min="10755" max="10755" width="9.33203125" style="126"/>
    <col min="10756" max="10756" width="13.33203125" style="126" customWidth="1"/>
    <col min="10757" max="10757" width="12.33203125" style="126" customWidth="1"/>
    <col min="10758" max="10758" width="9.33203125" style="126"/>
    <col min="10759" max="10759" width="14.33203125" style="126" customWidth="1"/>
    <col min="10760" max="11008" width="9.33203125" style="126"/>
    <col min="11009" max="11009" width="58.33203125" style="126" customWidth="1"/>
    <col min="11010" max="11010" width="12" style="126" customWidth="1"/>
    <col min="11011" max="11011" width="9.33203125" style="126"/>
    <col min="11012" max="11012" width="13.33203125" style="126" customWidth="1"/>
    <col min="11013" max="11013" width="12.33203125" style="126" customWidth="1"/>
    <col min="11014" max="11014" width="9.33203125" style="126"/>
    <col min="11015" max="11015" width="14.33203125" style="126" customWidth="1"/>
    <col min="11016" max="11264" width="9.33203125" style="126"/>
    <col min="11265" max="11265" width="58.33203125" style="126" customWidth="1"/>
    <col min="11266" max="11266" width="12" style="126" customWidth="1"/>
    <col min="11267" max="11267" width="9.33203125" style="126"/>
    <col min="11268" max="11268" width="13.33203125" style="126" customWidth="1"/>
    <col min="11269" max="11269" width="12.33203125" style="126" customWidth="1"/>
    <col min="11270" max="11270" width="9.33203125" style="126"/>
    <col min="11271" max="11271" width="14.33203125" style="126" customWidth="1"/>
    <col min="11272" max="11520" width="9.33203125" style="126"/>
    <col min="11521" max="11521" width="58.33203125" style="126" customWidth="1"/>
    <col min="11522" max="11522" width="12" style="126" customWidth="1"/>
    <col min="11523" max="11523" width="9.33203125" style="126"/>
    <col min="11524" max="11524" width="13.33203125" style="126" customWidth="1"/>
    <col min="11525" max="11525" width="12.33203125" style="126" customWidth="1"/>
    <col min="11526" max="11526" width="9.33203125" style="126"/>
    <col min="11527" max="11527" width="14.33203125" style="126" customWidth="1"/>
    <col min="11528" max="11776" width="9.33203125" style="126"/>
    <col min="11777" max="11777" width="58.33203125" style="126" customWidth="1"/>
    <col min="11778" max="11778" width="12" style="126" customWidth="1"/>
    <col min="11779" max="11779" width="9.33203125" style="126"/>
    <col min="11780" max="11780" width="13.33203125" style="126" customWidth="1"/>
    <col min="11781" max="11781" width="12.33203125" style="126" customWidth="1"/>
    <col min="11782" max="11782" width="9.33203125" style="126"/>
    <col min="11783" max="11783" width="14.33203125" style="126" customWidth="1"/>
    <col min="11784" max="12032" width="9.33203125" style="126"/>
    <col min="12033" max="12033" width="58.33203125" style="126" customWidth="1"/>
    <col min="12034" max="12034" width="12" style="126" customWidth="1"/>
    <col min="12035" max="12035" width="9.33203125" style="126"/>
    <col min="12036" max="12036" width="13.33203125" style="126" customWidth="1"/>
    <col min="12037" max="12037" width="12.33203125" style="126" customWidth="1"/>
    <col min="12038" max="12038" width="9.33203125" style="126"/>
    <col min="12039" max="12039" width="14.33203125" style="126" customWidth="1"/>
    <col min="12040" max="12288" width="9.33203125" style="126"/>
    <col min="12289" max="12289" width="58.33203125" style="126" customWidth="1"/>
    <col min="12290" max="12290" width="12" style="126" customWidth="1"/>
    <col min="12291" max="12291" width="9.33203125" style="126"/>
    <col min="12292" max="12292" width="13.33203125" style="126" customWidth="1"/>
    <col min="12293" max="12293" width="12.33203125" style="126" customWidth="1"/>
    <col min="12294" max="12294" width="9.33203125" style="126"/>
    <col min="12295" max="12295" width="14.33203125" style="126" customWidth="1"/>
    <col min="12296" max="12544" width="9.33203125" style="126"/>
    <col min="12545" max="12545" width="58.33203125" style="126" customWidth="1"/>
    <col min="12546" max="12546" width="12" style="126" customWidth="1"/>
    <col min="12547" max="12547" width="9.33203125" style="126"/>
    <col min="12548" max="12548" width="13.33203125" style="126" customWidth="1"/>
    <col min="12549" max="12549" width="12.33203125" style="126" customWidth="1"/>
    <col min="12550" max="12550" width="9.33203125" style="126"/>
    <col min="12551" max="12551" width="14.33203125" style="126" customWidth="1"/>
    <col min="12552" max="12800" width="9.33203125" style="126"/>
    <col min="12801" max="12801" width="58.33203125" style="126" customWidth="1"/>
    <col min="12802" max="12802" width="12" style="126" customWidth="1"/>
    <col min="12803" max="12803" width="9.33203125" style="126"/>
    <col min="12804" max="12804" width="13.33203125" style="126" customWidth="1"/>
    <col min="12805" max="12805" width="12.33203125" style="126" customWidth="1"/>
    <col min="12806" max="12806" width="9.33203125" style="126"/>
    <col min="12807" max="12807" width="14.33203125" style="126" customWidth="1"/>
    <col min="12808" max="13056" width="9.33203125" style="126"/>
    <col min="13057" max="13057" width="58.33203125" style="126" customWidth="1"/>
    <col min="13058" max="13058" width="12" style="126" customWidth="1"/>
    <col min="13059" max="13059" width="9.33203125" style="126"/>
    <col min="13060" max="13060" width="13.33203125" style="126" customWidth="1"/>
    <col min="13061" max="13061" width="12.33203125" style="126" customWidth="1"/>
    <col min="13062" max="13062" width="9.33203125" style="126"/>
    <col min="13063" max="13063" width="14.33203125" style="126" customWidth="1"/>
    <col min="13064" max="13312" width="9.33203125" style="126"/>
    <col min="13313" max="13313" width="58.33203125" style="126" customWidth="1"/>
    <col min="13314" max="13314" width="12" style="126" customWidth="1"/>
    <col min="13315" max="13315" width="9.33203125" style="126"/>
    <col min="13316" max="13316" width="13.33203125" style="126" customWidth="1"/>
    <col min="13317" max="13317" width="12.33203125" style="126" customWidth="1"/>
    <col min="13318" max="13318" width="9.33203125" style="126"/>
    <col min="13319" max="13319" width="14.33203125" style="126" customWidth="1"/>
    <col min="13320" max="13568" width="9.33203125" style="126"/>
    <col min="13569" max="13569" width="58.33203125" style="126" customWidth="1"/>
    <col min="13570" max="13570" width="12" style="126" customWidth="1"/>
    <col min="13571" max="13571" width="9.33203125" style="126"/>
    <col min="13572" max="13572" width="13.33203125" style="126" customWidth="1"/>
    <col min="13573" max="13573" width="12.33203125" style="126" customWidth="1"/>
    <col min="13574" max="13574" width="9.33203125" style="126"/>
    <col min="13575" max="13575" width="14.33203125" style="126" customWidth="1"/>
    <col min="13576" max="13824" width="9.33203125" style="126"/>
    <col min="13825" max="13825" width="58.33203125" style="126" customWidth="1"/>
    <col min="13826" max="13826" width="12" style="126" customWidth="1"/>
    <col min="13827" max="13827" width="9.33203125" style="126"/>
    <col min="13828" max="13828" width="13.33203125" style="126" customWidth="1"/>
    <col min="13829" max="13829" width="12.33203125" style="126" customWidth="1"/>
    <col min="13830" max="13830" width="9.33203125" style="126"/>
    <col min="13831" max="13831" width="14.33203125" style="126" customWidth="1"/>
    <col min="13832" max="14080" width="9.33203125" style="126"/>
    <col min="14081" max="14081" width="58.33203125" style="126" customWidth="1"/>
    <col min="14082" max="14082" width="12" style="126" customWidth="1"/>
    <col min="14083" max="14083" width="9.33203125" style="126"/>
    <col min="14084" max="14084" width="13.33203125" style="126" customWidth="1"/>
    <col min="14085" max="14085" width="12.33203125" style="126" customWidth="1"/>
    <col min="14086" max="14086" width="9.33203125" style="126"/>
    <col min="14087" max="14087" width="14.33203125" style="126" customWidth="1"/>
    <col min="14088" max="14336" width="9.33203125" style="126"/>
    <col min="14337" max="14337" width="58.33203125" style="126" customWidth="1"/>
    <col min="14338" max="14338" width="12" style="126" customWidth="1"/>
    <col min="14339" max="14339" width="9.33203125" style="126"/>
    <col min="14340" max="14340" width="13.33203125" style="126" customWidth="1"/>
    <col min="14341" max="14341" width="12.33203125" style="126" customWidth="1"/>
    <col min="14342" max="14342" width="9.33203125" style="126"/>
    <col min="14343" max="14343" width="14.33203125" style="126" customWidth="1"/>
    <col min="14344" max="14592" width="9.33203125" style="126"/>
    <col min="14593" max="14593" width="58.33203125" style="126" customWidth="1"/>
    <col min="14594" max="14594" width="12" style="126" customWidth="1"/>
    <col min="14595" max="14595" width="9.33203125" style="126"/>
    <col min="14596" max="14596" width="13.33203125" style="126" customWidth="1"/>
    <col min="14597" max="14597" width="12.33203125" style="126" customWidth="1"/>
    <col min="14598" max="14598" width="9.33203125" style="126"/>
    <col min="14599" max="14599" width="14.33203125" style="126" customWidth="1"/>
    <col min="14600" max="14848" width="9.33203125" style="126"/>
    <col min="14849" max="14849" width="58.33203125" style="126" customWidth="1"/>
    <col min="14850" max="14850" width="12" style="126" customWidth="1"/>
    <col min="14851" max="14851" width="9.33203125" style="126"/>
    <col min="14852" max="14852" width="13.33203125" style="126" customWidth="1"/>
    <col min="14853" max="14853" width="12.33203125" style="126" customWidth="1"/>
    <col min="14854" max="14854" width="9.33203125" style="126"/>
    <col min="14855" max="14855" width="14.33203125" style="126" customWidth="1"/>
    <col min="14856" max="15104" width="9.33203125" style="126"/>
    <col min="15105" max="15105" width="58.33203125" style="126" customWidth="1"/>
    <col min="15106" max="15106" width="12" style="126" customWidth="1"/>
    <col min="15107" max="15107" width="9.33203125" style="126"/>
    <col min="15108" max="15108" width="13.33203125" style="126" customWidth="1"/>
    <col min="15109" max="15109" width="12.33203125" style="126" customWidth="1"/>
    <col min="15110" max="15110" width="9.33203125" style="126"/>
    <col min="15111" max="15111" width="14.33203125" style="126" customWidth="1"/>
    <col min="15112" max="15360" width="9.33203125" style="126"/>
    <col min="15361" max="15361" width="58.33203125" style="126" customWidth="1"/>
    <col min="15362" max="15362" width="12" style="126" customWidth="1"/>
    <col min="15363" max="15363" width="9.33203125" style="126"/>
    <col min="15364" max="15364" width="13.33203125" style="126" customWidth="1"/>
    <col min="15365" max="15365" width="12.33203125" style="126" customWidth="1"/>
    <col min="15366" max="15366" width="9.33203125" style="126"/>
    <col min="15367" max="15367" width="14.33203125" style="126" customWidth="1"/>
    <col min="15368" max="15616" width="9.33203125" style="126"/>
    <col min="15617" max="15617" width="58.33203125" style="126" customWidth="1"/>
    <col min="15618" max="15618" width="12" style="126" customWidth="1"/>
    <col min="15619" max="15619" width="9.33203125" style="126"/>
    <col min="15620" max="15620" width="13.33203125" style="126" customWidth="1"/>
    <col min="15621" max="15621" width="12.33203125" style="126" customWidth="1"/>
    <col min="15622" max="15622" width="9.33203125" style="126"/>
    <col min="15623" max="15623" width="14.33203125" style="126" customWidth="1"/>
    <col min="15624" max="15872" width="9.33203125" style="126"/>
    <col min="15873" max="15873" width="58.33203125" style="126" customWidth="1"/>
    <col min="15874" max="15874" width="12" style="126" customWidth="1"/>
    <col min="15875" max="15875" width="9.33203125" style="126"/>
    <col min="15876" max="15876" width="13.33203125" style="126" customWidth="1"/>
    <col min="15877" max="15877" width="12.33203125" style="126" customWidth="1"/>
    <col min="15878" max="15878" width="9.33203125" style="126"/>
    <col min="15879" max="15879" width="14.33203125" style="126" customWidth="1"/>
    <col min="15880" max="16128" width="9.33203125" style="126"/>
    <col min="16129" max="16129" width="58.33203125" style="126" customWidth="1"/>
    <col min="16130" max="16130" width="12" style="126" customWidth="1"/>
    <col min="16131" max="16131" width="9.33203125" style="126"/>
    <col min="16132" max="16132" width="13.33203125" style="126" customWidth="1"/>
    <col min="16133" max="16133" width="12.33203125" style="126" customWidth="1"/>
    <col min="16134" max="16134" width="9.33203125" style="126"/>
    <col min="16135" max="16135" width="14.33203125" style="126" customWidth="1"/>
    <col min="16136" max="16384" width="9.33203125" style="126"/>
  </cols>
  <sheetData>
    <row r="1" spans="1:8" s="124" customFormat="1" ht="15.75" x14ac:dyDescent="0.3">
      <c r="A1" s="355" t="s">
        <v>269</v>
      </c>
      <c r="B1" s="355"/>
      <c r="C1" s="355"/>
      <c r="D1" s="355"/>
      <c r="E1" s="355"/>
      <c r="F1" s="355"/>
      <c r="G1" s="355"/>
      <c r="H1" s="215"/>
    </row>
    <row r="2" spans="1:8" s="124" customFormat="1" ht="15.75" x14ac:dyDescent="0.3">
      <c r="A2" s="359" t="s">
        <v>270</v>
      </c>
      <c r="B2" s="359"/>
      <c r="C2" s="359"/>
      <c r="D2" s="359"/>
      <c r="E2" s="359"/>
      <c r="F2" s="359"/>
      <c r="G2" s="359"/>
      <c r="H2" s="215"/>
    </row>
    <row r="3" spans="1:8" s="124" customFormat="1" ht="15.75" x14ac:dyDescent="0.3">
      <c r="A3" s="108" t="s">
        <v>271</v>
      </c>
      <c r="B3" s="245"/>
      <c r="C3" s="245"/>
      <c r="D3" s="245"/>
      <c r="E3" s="245"/>
      <c r="F3" s="245"/>
      <c r="G3" s="245"/>
      <c r="H3" s="215"/>
    </row>
    <row r="4" spans="1:8" s="124" customFormat="1" ht="15.75" x14ac:dyDescent="0.3">
      <c r="A4" s="359" t="s">
        <v>268</v>
      </c>
      <c r="B4" s="359"/>
      <c r="C4" s="359"/>
      <c r="D4" s="359"/>
      <c r="E4" s="359"/>
      <c r="F4" s="359"/>
      <c r="G4" s="359"/>
      <c r="H4" s="215"/>
    </row>
    <row r="5" spans="1:8" s="124" customFormat="1" ht="25.5" customHeight="1" x14ac:dyDescent="0.3">
      <c r="A5" s="244"/>
      <c r="B5" s="244"/>
      <c r="C5" s="244"/>
      <c r="D5" s="244"/>
      <c r="E5" s="244"/>
      <c r="F5" s="244"/>
      <c r="G5" s="244"/>
      <c r="H5" s="215"/>
    </row>
    <row r="6" spans="1:8" s="124" customFormat="1" ht="15.75" x14ac:dyDescent="0.3">
      <c r="A6" s="356" t="s">
        <v>254</v>
      </c>
      <c r="B6" s="356"/>
      <c r="C6" s="356"/>
      <c r="D6" s="356"/>
      <c r="E6" s="356"/>
      <c r="F6" s="356"/>
      <c r="G6" s="356"/>
      <c r="H6" s="215"/>
    </row>
    <row r="7" spans="1:8" s="124" customFormat="1" ht="26.25" x14ac:dyDescent="0.3">
      <c r="A7" s="216" t="s">
        <v>193</v>
      </c>
      <c r="B7" s="217" t="s">
        <v>194</v>
      </c>
      <c r="C7" s="217" t="s">
        <v>118</v>
      </c>
      <c r="D7" s="218" t="s">
        <v>195</v>
      </c>
      <c r="E7" s="218" t="s">
        <v>196</v>
      </c>
      <c r="F7" s="218" t="s">
        <v>123</v>
      </c>
      <c r="G7" s="218" t="s">
        <v>197</v>
      </c>
      <c r="H7" s="215"/>
    </row>
    <row r="8" spans="1:8" s="124" customFormat="1" ht="15.75" x14ac:dyDescent="0.3">
      <c r="A8" s="219" t="s">
        <v>198</v>
      </c>
      <c r="B8" s="220" t="s">
        <v>199</v>
      </c>
      <c r="C8" s="220">
        <v>2707</v>
      </c>
      <c r="D8" s="221">
        <v>1</v>
      </c>
      <c r="E8" s="221">
        <v>120</v>
      </c>
      <c r="F8" s="221">
        <v>87.3</v>
      </c>
      <c r="G8" s="222">
        <f>F8*E8*D8</f>
        <v>10476</v>
      </c>
      <c r="H8" s="215"/>
    </row>
    <row r="9" spans="1:8" s="124" customFormat="1" ht="15.75" x14ac:dyDescent="0.3">
      <c r="A9" s="350" t="s">
        <v>200</v>
      </c>
      <c r="B9" s="351"/>
      <c r="C9" s="351"/>
      <c r="D9" s="351"/>
      <c r="E9" s="351"/>
      <c r="F9" s="352"/>
      <c r="G9" s="223">
        <f>G8</f>
        <v>10476</v>
      </c>
      <c r="H9" s="215"/>
    </row>
    <row r="10" spans="1:8" s="124" customFormat="1" ht="15.75" x14ac:dyDescent="0.3">
      <c r="A10" s="224"/>
      <c r="B10" s="224"/>
      <c r="C10" s="224"/>
      <c r="D10" s="224"/>
      <c r="E10" s="224"/>
      <c r="F10" s="224"/>
      <c r="G10" s="225"/>
      <c r="H10" s="215"/>
    </row>
    <row r="11" spans="1:8" s="124" customFormat="1" ht="15.75" x14ac:dyDescent="0.3">
      <c r="A11" s="356" t="s">
        <v>255</v>
      </c>
      <c r="B11" s="356"/>
      <c r="C11" s="356"/>
      <c r="D11" s="356"/>
      <c r="E11" s="356"/>
      <c r="F11" s="356"/>
      <c r="G11" s="356"/>
      <c r="H11" s="215"/>
    </row>
    <row r="12" spans="1:8" s="124" customFormat="1" ht="26.25" x14ac:dyDescent="0.3">
      <c r="A12" s="216" t="s">
        <v>193</v>
      </c>
      <c r="B12" s="217" t="s">
        <v>194</v>
      </c>
      <c r="C12" s="217" t="s">
        <v>118</v>
      </c>
      <c r="D12" s="218" t="s">
        <v>195</v>
      </c>
      <c r="E12" s="218" t="s">
        <v>196</v>
      </c>
      <c r="F12" s="218" t="s">
        <v>123</v>
      </c>
      <c r="G12" s="218" t="s">
        <v>197</v>
      </c>
      <c r="H12" s="215"/>
    </row>
    <row r="13" spans="1:8" s="124" customFormat="1" ht="15.75" x14ac:dyDescent="0.3">
      <c r="A13" s="219" t="s">
        <v>201</v>
      </c>
      <c r="B13" s="220" t="s">
        <v>199</v>
      </c>
      <c r="C13" s="220">
        <v>532</v>
      </c>
      <c r="D13" s="221">
        <v>1</v>
      </c>
      <c r="E13" s="221">
        <v>120</v>
      </c>
      <c r="F13" s="221">
        <v>22.38</v>
      </c>
      <c r="G13" s="222">
        <f>F13*E13*D13</f>
        <v>2685.6</v>
      </c>
      <c r="H13" s="215"/>
    </row>
    <row r="14" spans="1:8" s="124" customFormat="1" ht="15.75" x14ac:dyDescent="0.3">
      <c r="A14" s="350" t="s">
        <v>200</v>
      </c>
      <c r="B14" s="351"/>
      <c r="C14" s="351"/>
      <c r="D14" s="351"/>
      <c r="E14" s="351"/>
      <c r="F14" s="352"/>
      <c r="G14" s="223">
        <f>G13</f>
        <v>2685.6</v>
      </c>
      <c r="H14" s="226"/>
    </row>
    <row r="15" spans="1:8" s="124" customFormat="1" ht="15.75" x14ac:dyDescent="0.3">
      <c r="A15" s="353"/>
      <c r="B15" s="353"/>
      <c r="C15" s="353"/>
      <c r="D15" s="353"/>
      <c r="E15" s="353"/>
      <c r="F15" s="353"/>
      <c r="G15" s="353"/>
      <c r="H15" s="354"/>
    </row>
    <row r="16" spans="1:8" s="124" customFormat="1" ht="15.75" x14ac:dyDescent="0.3">
      <c r="A16" s="356" t="s">
        <v>202</v>
      </c>
      <c r="B16" s="356"/>
      <c r="C16" s="356"/>
      <c r="D16" s="356"/>
      <c r="E16" s="356"/>
      <c r="F16" s="215"/>
      <c r="G16" s="215"/>
      <c r="H16" s="215"/>
    </row>
    <row r="17" spans="1:11" s="124" customFormat="1" ht="15.75" x14ac:dyDescent="0.3">
      <c r="A17" s="364" t="s">
        <v>203</v>
      </c>
      <c r="B17" s="365"/>
      <c r="C17" s="366"/>
      <c r="D17" s="218" t="s">
        <v>204</v>
      </c>
      <c r="E17" s="218" t="s">
        <v>205</v>
      </c>
      <c r="F17" s="215"/>
      <c r="G17" s="215"/>
      <c r="H17" s="215"/>
    </row>
    <row r="18" spans="1:11" s="124" customFormat="1" ht="15.75" x14ac:dyDescent="0.3">
      <c r="A18" s="360" t="s">
        <v>206</v>
      </c>
      <c r="B18" s="361"/>
      <c r="C18" s="367"/>
      <c r="D18" s="368">
        <v>91.5</v>
      </c>
      <c r="E18" s="263">
        <f>G14+G9</f>
        <v>13161.6</v>
      </c>
      <c r="F18" s="215"/>
      <c r="G18" s="262"/>
      <c r="H18" s="215"/>
      <c r="K18" s="125"/>
    </row>
    <row r="19" spans="1:11" s="124" customFormat="1" ht="15.75" x14ac:dyDescent="0.3">
      <c r="A19" s="360" t="s">
        <v>207</v>
      </c>
      <c r="B19" s="361"/>
      <c r="C19" s="367"/>
      <c r="D19" s="369"/>
      <c r="E19" s="264">
        <v>0</v>
      </c>
      <c r="F19" s="215"/>
      <c r="G19" s="215"/>
      <c r="H19" s="215"/>
    </row>
    <row r="20" spans="1:11" s="124" customFormat="1" ht="15.75" x14ac:dyDescent="0.3">
      <c r="A20" s="360" t="s">
        <v>208</v>
      </c>
      <c r="B20" s="361"/>
      <c r="C20" s="367"/>
      <c r="D20" s="369"/>
      <c r="E20" s="264">
        <v>0</v>
      </c>
      <c r="F20" s="215"/>
      <c r="G20" s="215"/>
      <c r="H20" s="215"/>
    </row>
    <row r="21" spans="1:11" s="124" customFormat="1" ht="15.75" x14ac:dyDescent="0.3">
      <c r="A21" s="360" t="s">
        <v>209</v>
      </c>
      <c r="B21" s="361"/>
      <c r="C21" s="367"/>
      <c r="D21" s="369"/>
      <c r="E21" s="264">
        <v>1</v>
      </c>
      <c r="F21" s="215"/>
      <c r="G21" s="215"/>
      <c r="H21" s="215"/>
    </row>
    <row r="22" spans="1:11" s="124" customFormat="1" ht="15.75" x14ac:dyDescent="0.3">
      <c r="A22" s="360" t="s">
        <v>210</v>
      </c>
      <c r="B22" s="361"/>
      <c r="C22" s="367"/>
      <c r="D22" s="369"/>
      <c r="E22" s="263">
        <f>E19+E18</f>
        <v>13161.6</v>
      </c>
      <c r="F22" s="215"/>
      <c r="G22" s="215"/>
      <c r="H22" s="215"/>
    </row>
    <row r="23" spans="1:11" s="124" customFormat="1" ht="15.75" x14ac:dyDescent="0.3">
      <c r="A23" s="360" t="s">
        <v>211</v>
      </c>
      <c r="B23" s="361"/>
      <c r="C23" s="367"/>
      <c r="D23" s="369"/>
      <c r="E23" s="263">
        <f>E18</f>
        <v>13161.6</v>
      </c>
      <c r="F23" s="215"/>
      <c r="G23" s="215"/>
      <c r="H23" s="215"/>
    </row>
    <row r="24" spans="1:11" s="124" customFormat="1" ht="15.75" x14ac:dyDescent="0.3">
      <c r="A24" s="360" t="s">
        <v>212</v>
      </c>
      <c r="B24" s="361"/>
      <c r="C24" s="367"/>
      <c r="D24" s="369"/>
      <c r="E24" s="263">
        <f>E22</f>
        <v>13161.6</v>
      </c>
      <c r="F24" s="215"/>
      <c r="G24" s="215"/>
      <c r="H24" s="215"/>
    </row>
    <row r="25" spans="1:11" s="124" customFormat="1" ht="15.75" x14ac:dyDescent="0.3">
      <c r="A25" s="360" t="s">
        <v>213</v>
      </c>
      <c r="B25" s="361"/>
      <c r="C25" s="361"/>
      <c r="D25" s="265">
        <v>0.30669999999999997</v>
      </c>
      <c r="E25" s="266">
        <f>E24*D25</f>
        <v>4036.66</v>
      </c>
      <c r="F25" s="215"/>
      <c r="G25" s="215"/>
      <c r="H25" s="215"/>
    </row>
    <row r="26" spans="1:11" s="124" customFormat="1" ht="26.25" customHeight="1" x14ac:dyDescent="0.3">
      <c r="A26" s="362" t="s">
        <v>214</v>
      </c>
      <c r="B26" s="363"/>
      <c r="C26" s="363"/>
      <c r="D26" s="267"/>
      <c r="E26" s="268">
        <f>E25+E24</f>
        <v>17198.259999999998</v>
      </c>
      <c r="F26" s="215"/>
      <c r="G26" s="215"/>
      <c r="H26" s="215"/>
    </row>
    <row r="27" spans="1:11" s="124" customFormat="1" ht="15.75" x14ac:dyDescent="0.3">
      <c r="A27" s="215"/>
      <c r="B27" s="215"/>
      <c r="C27" s="215"/>
      <c r="D27" s="215"/>
      <c r="E27" s="215"/>
      <c r="F27" s="215"/>
      <c r="G27" s="215"/>
      <c r="H27" s="215"/>
    </row>
    <row r="30" spans="1:11" ht="14.25" x14ac:dyDescent="0.3">
      <c r="A30" s="357" t="s">
        <v>266</v>
      </c>
      <c r="B30" s="357"/>
      <c r="C30" s="357"/>
    </row>
    <row r="31" spans="1:11" ht="14.25" x14ac:dyDescent="0.3">
      <c r="A31" s="358" t="s">
        <v>253</v>
      </c>
      <c r="B31" s="358"/>
      <c r="C31" s="358"/>
    </row>
  </sheetData>
  <mergeCells count="24">
    <mergeCell ref="A30:C30"/>
    <mergeCell ref="A31:C31"/>
    <mergeCell ref="A4:G4"/>
    <mergeCell ref="A2:G2"/>
    <mergeCell ref="A25:C25"/>
    <mergeCell ref="A26:C26"/>
    <mergeCell ref="A17:C17"/>
    <mergeCell ref="A18:C18"/>
    <mergeCell ref="D18:D24"/>
    <mergeCell ref="A19:C19"/>
    <mergeCell ref="A20:C20"/>
    <mergeCell ref="A21:C21"/>
    <mergeCell ref="A22:C22"/>
    <mergeCell ref="A23:C23"/>
    <mergeCell ref="A24:C24"/>
    <mergeCell ref="A16:E16"/>
    <mergeCell ref="A14:F14"/>
    <mergeCell ref="A15:H15"/>
    <mergeCell ref="A1:G1"/>
    <mergeCell ref="A6:E6"/>
    <mergeCell ref="F6:G6"/>
    <mergeCell ref="A9:F9"/>
    <mergeCell ref="A11:E11"/>
    <mergeCell ref="F11:G11"/>
  </mergeCells>
  <pageMargins left="0.98425196850393704" right="0.39370078740157483" top="1.9685039370078741" bottom="0.78740157480314965" header="0.31496062992125984" footer="0.31496062992125984"/>
  <pageSetup paperSize="9" orientation="portrait" horizontalDpi="4294967293" verticalDpi="4294967293" r:id="rId1"/>
  <headerFooter>
    <oddHeader>&amp;L        &amp;C&amp;G</oddHeader>
    <oddFooter>&amp;CRua Elias Estevão Colnago, nº 65 – Centro - Itarana/ES   CEP 29620-000    Tel.: (27) 3720-4900</oddFoot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8"/>
  <sheetViews>
    <sheetView view="pageBreakPreview" topLeftCell="A8" zoomScale="120" zoomScaleNormal="100" zoomScaleSheetLayoutView="120" workbookViewId="0">
      <selection activeCell="H17" sqref="H17"/>
    </sheetView>
  </sheetViews>
  <sheetFormatPr defaultRowHeight="15" x14ac:dyDescent="0.25"/>
  <cols>
    <col min="1" max="1" width="7.5" style="22" customWidth="1"/>
    <col min="2" max="2" width="7.1640625" style="22" customWidth="1"/>
    <col min="3" max="3" width="41.6640625" style="22" customWidth="1"/>
    <col min="4" max="4" width="8.1640625" style="22" customWidth="1"/>
    <col min="5" max="5" width="10.1640625" style="22" customWidth="1"/>
    <col min="6" max="6" width="9.83203125" style="22" customWidth="1"/>
    <col min="7" max="7" width="11.5" style="22" customWidth="1"/>
    <col min="8" max="249" width="9.33203125" style="21"/>
    <col min="250" max="250" width="10" style="21" customWidth="1"/>
    <col min="251" max="251" width="9.33203125" style="21"/>
    <col min="252" max="252" width="82.1640625" style="21" customWidth="1"/>
    <col min="253" max="254" width="12.33203125" style="21" customWidth="1"/>
    <col min="255" max="255" width="11.6640625" style="21" customWidth="1"/>
    <col min="256" max="256" width="18.5" style="21" customWidth="1"/>
    <col min="257" max="505" width="9.33203125" style="21"/>
    <col min="506" max="506" width="10" style="21" customWidth="1"/>
    <col min="507" max="507" width="9.33203125" style="21"/>
    <col min="508" max="508" width="82.1640625" style="21" customWidth="1"/>
    <col min="509" max="510" width="12.33203125" style="21" customWidth="1"/>
    <col min="511" max="511" width="11.6640625" style="21" customWidth="1"/>
    <col min="512" max="512" width="18.5" style="21" customWidth="1"/>
    <col min="513" max="761" width="9.33203125" style="21"/>
    <col min="762" max="762" width="10" style="21" customWidth="1"/>
    <col min="763" max="763" width="9.33203125" style="21"/>
    <col min="764" max="764" width="82.1640625" style="21" customWidth="1"/>
    <col min="765" max="766" width="12.33203125" style="21" customWidth="1"/>
    <col min="767" max="767" width="11.6640625" style="21" customWidth="1"/>
    <col min="768" max="768" width="18.5" style="21" customWidth="1"/>
    <col min="769" max="1017" width="9.33203125" style="21"/>
    <col min="1018" max="1018" width="10" style="21" customWidth="1"/>
    <col min="1019" max="1019" width="9.33203125" style="21"/>
    <col min="1020" max="1020" width="82.1640625" style="21" customWidth="1"/>
    <col min="1021" max="1022" width="12.33203125" style="21" customWidth="1"/>
    <col min="1023" max="1023" width="11.6640625" style="21" customWidth="1"/>
    <col min="1024" max="1024" width="18.5" style="21" customWidth="1"/>
    <col min="1025" max="1273" width="9.33203125" style="21"/>
    <col min="1274" max="1274" width="10" style="21" customWidth="1"/>
    <col min="1275" max="1275" width="9.33203125" style="21"/>
    <col min="1276" max="1276" width="82.1640625" style="21" customWidth="1"/>
    <col min="1277" max="1278" width="12.33203125" style="21" customWidth="1"/>
    <col min="1279" max="1279" width="11.6640625" style="21" customWidth="1"/>
    <col min="1280" max="1280" width="18.5" style="21" customWidth="1"/>
    <col min="1281" max="1529" width="9.33203125" style="21"/>
    <col min="1530" max="1530" width="10" style="21" customWidth="1"/>
    <col min="1531" max="1531" width="9.33203125" style="21"/>
    <col min="1532" max="1532" width="82.1640625" style="21" customWidth="1"/>
    <col min="1533" max="1534" width="12.33203125" style="21" customWidth="1"/>
    <col min="1535" max="1535" width="11.6640625" style="21" customWidth="1"/>
    <col min="1536" max="1536" width="18.5" style="21" customWidth="1"/>
    <col min="1537" max="1785" width="9.33203125" style="21"/>
    <col min="1786" max="1786" width="10" style="21" customWidth="1"/>
    <col min="1787" max="1787" width="9.33203125" style="21"/>
    <col min="1788" max="1788" width="82.1640625" style="21" customWidth="1"/>
    <col min="1789" max="1790" width="12.33203125" style="21" customWidth="1"/>
    <col min="1791" max="1791" width="11.6640625" style="21" customWidth="1"/>
    <col min="1792" max="1792" width="18.5" style="21" customWidth="1"/>
    <col min="1793" max="2041" width="9.33203125" style="21"/>
    <col min="2042" max="2042" width="10" style="21" customWidth="1"/>
    <col min="2043" max="2043" width="9.33203125" style="21"/>
    <col min="2044" max="2044" width="82.1640625" style="21" customWidth="1"/>
    <col min="2045" max="2046" width="12.33203125" style="21" customWidth="1"/>
    <col min="2047" max="2047" width="11.6640625" style="21" customWidth="1"/>
    <col min="2048" max="2048" width="18.5" style="21" customWidth="1"/>
    <col min="2049" max="2297" width="9.33203125" style="21"/>
    <col min="2298" max="2298" width="10" style="21" customWidth="1"/>
    <col min="2299" max="2299" width="9.33203125" style="21"/>
    <col min="2300" max="2300" width="82.1640625" style="21" customWidth="1"/>
    <col min="2301" max="2302" width="12.33203125" style="21" customWidth="1"/>
    <col min="2303" max="2303" width="11.6640625" style="21" customWidth="1"/>
    <col min="2304" max="2304" width="18.5" style="21" customWidth="1"/>
    <col min="2305" max="2553" width="9.33203125" style="21"/>
    <col min="2554" max="2554" width="10" style="21" customWidth="1"/>
    <col min="2555" max="2555" width="9.33203125" style="21"/>
    <col min="2556" max="2556" width="82.1640625" style="21" customWidth="1"/>
    <col min="2557" max="2558" width="12.33203125" style="21" customWidth="1"/>
    <col min="2559" max="2559" width="11.6640625" style="21" customWidth="1"/>
    <col min="2560" max="2560" width="18.5" style="21" customWidth="1"/>
    <col min="2561" max="2809" width="9.33203125" style="21"/>
    <col min="2810" max="2810" width="10" style="21" customWidth="1"/>
    <col min="2811" max="2811" width="9.33203125" style="21"/>
    <col min="2812" max="2812" width="82.1640625" style="21" customWidth="1"/>
    <col min="2813" max="2814" width="12.33203125" style="21" customWidth="1"/>
    <col min="2815" max="2815" width="11.6640625" style="21" customWidth="1"/>
    <col min="2816" max="2816" width="18.5" style="21" customWidth="1"/>
    <col min="2817" max="3065" width="9.33203125" style="21"/>
    <col min="3066" max="3066" width="10" style="21" customWidth="1"/>
    <col min="3067" max="3067" width="9.33203125" style="21"/>
    <col min="3068" max="3068" width="82.1640625" style="21" customWidth="1"/>
    <col min="3069" max="3070" width="12.33203125" style="21" customWidth="1"/>
    <col min="3071" max="3071" width="11.6640625" style="21" customWidth="1"/>
    <col min="3072" max="3072" width="18.5" style="21" customWidth="1"/>
    <col min="3073" max="3321" width="9.33203125" style="21"/>
    <col min="3322" max="3322" width="10" style="21" customWidth="1"/>
    <col min="3323" max="3323" width="9.33203125" style="21"/>
    <col min="3324" max="3324" width="82.1640625" style="21" customWidth="1"/>
    <col min="3325" max="3326" width="12.33203125" style="21" customWidth="1"/>
    <col min="3327" max="3327" width="11.6640625" style="21" customWidth="1"/>
    <col min="3328" max="3328" width="18.5" style="21" customWidth="1"/>
    <col min="3329" max="3577" width="9.33203125" style="21"/>
    <col min="3578" max="3578" width="10" style="21" customWidth="1"/>
    <col min="3579" max="3579" width="9.33203125" style="21"/>
    <col min="3580" max="3580" width="82.1640625" style="21" customWidth="1"/>
    <col min="3581" max="3582" width="12.33203125" style="21" customWidth="1"/>
    <col min="3583" max="3583" width="11.6640625" style="21" customWidth="1"/>
    <col min="3584" max="3584" width="18.5" style="21" customWidth="1"/>
    <col min="3585" max="3833" width="9.33203125" style="21"/>
    <col min="3834" max="3834" width="10" style="21" customWidth="1"/>
    <col min="3835" max="3835" width="9.33203125" style="21"/>
    <col min="3836" max="3836" width="82.1640625" style="21" customWidth="1"/>
    <col min="3837" max="3838" width="12.33203125" style="21" customWidth="1"/>
    <col min="3839" max="3839" width="11.6640625" style="21" customWidth="1"/>
    <col min="3840" max="3840" width="18.5" style="21" customWidth="1"/>
    <col min="3841" max="4089" width="9.33203125" style="21"/>
    <col min="4090" max="4090" width="10" style="21" customWidth="1"/>
    <col min="4091" max="4091" width="9.33203125" style="21"/>
    <col min="4092" max="4092" width="82.1640625" style="21" customWidth="1"/>
    <col min="4093" max="4094" width="12.33203125" style="21" customWidth="1"/>
    <col min="4095" max="4095" width="11.6640625" style="21" customWidth="1"/>
    <col min="4096" max="4096" width="18.5" style="21" customWidth="1"/>
    <col min="4097" max="4345" width="9.33203125" style="21"/>
    <col min="4346" max="4346" width="10" style="21" customWidth="1"/>
    <col min="4347" max="4347" width="9.33203125" style="21"/>
    <col min="4348" max="4348" width="82.1640625" style="21" customWidth="1"/>
    <col min="4349" max="4350" width="12.33203125" style="21" customWidth="1"/>
    <col min="4351" max="4351" width="11.6640625" style="21" customWidth="1"/>
    <col min="4352" max="4352" width="18.5" style="21" customWidth="1"/>
    <col min="4353" max="4601" width="9.33203125" style="21"/>
    <col min="4602" max="4602" width="10" style="21" customWidth="1"/>
    <col min="4603" max="4603" width="9.33203125" style="21"/>
    <col min="4604" max="4604" width="82.1640625" style="21" customWidth="1"/>
    <col min="4605" max="4606" width="12.33203125" style="21" customWidth="1"/>
    <col min="4607" max="4607" width="11.6640625" style="21" customWidth="1"/>
    <col min="4608" max="4608" width="18.5" style="21" customWidth="1"/>
    <col min="4609" max="4857" width="9.33203125" style="21"/>
    <col min="4858" max="4858" width="10" style="21" customWidth="1"/>
    <col min="4859" max="4859" width="9.33203125" style="21"/>
    <col min="4860" max="4860" width="82.1640625" style="21" customWidth="1"/>
    <col min="4861" max="4862" width="12.33203125" style="21" customWidth="1"/>
    <col min="4863" max="4863" width="11.6640625" style="21" customWidth="1"/>
    <col min="4864" max="4864" width="18.5" style="21" customWidth="1"/>
    <col min="4865" max="5113" width="9.33203125" style="21"/>
    <col min="5114" max="5114" width="10" style="21" customWidth="1"/>
    <col min="5115" max="5115" width="9.33203125" style="21"/>
    <col min="5116" max="5116" width="82.1640625" style="21" customWidth="1"/>
    <col min="5117" max="5118" width="12.33203125" style="21" customWidth="1"/>
    <col min="5119" max="5119" width="11.6640625" style="21" customWidth="1"/>
    <col min="5120" max="5120" width="18.5" style="21" customWidth="1"/>
    <col min="5121" max="5369" width="9.33203125" style="21"/>
    <col min="5370" max="5370" width="10" style="21" customWidth="1"/>
    <col min="5371" max="5371" width="9.33203125" style="21"/>
    <col min="5372" max="5372" width="82.1640625" style="21" customWidth="1"/>
    <col min="5373" max="5374" width="12.33203125" style="21" customWidth="1"/>
    <col min="5375" max="5375" width="11.6640625" style="21" customWidth="1"/>
    <col min="5376" max="5376" width="18.5" style="21" customWidth="1"/>
    <col min="5377" max="5625" width="9.33203125" style="21"/>
    <col min="5626" max="5626" width="10" style="21" customWidth="1"/>
    <col min="5627" max="5627" width="9.33203125" style="21"/>
    <col min="5628" max="5628" width="82.1640625" style="21" customWidth="1"/>
    <col min="5629" max="5630" width="12.33203125" style="21" customWidth="1"/>
    <col min="5631" max="5631" width="11.6640625" style="21" customWidth="1"/>
    <col min="5632" max="5632" width="18.5" style="21" customWidth="1"/>
    <col min="5633" max="5881" width="9.33203125" style="21"/>
    <col min="5882" max="5882" width="10" style="21" customWidth="1"/>
    <col min="5883" max="5883" width="9.33203125" style="21"/>
    <col min="5884" max="5884" width="82.1640625" style="21" customWidth="1"/>
    <col min="5885" max="5886" width="12.33203125" style="21" customWidth="1"/>
    <col min="5887" max="5887" width="11.6640625" style="21" customWidth="1"/>
    <col min="5888" max="5888" width="18.5" style="21" customWidth="1"/>
    <col min="5889" max="6137" width="9.33203125" style="21"/>
    <col min="6138" max="6138" width="10" style="21" customWidth="1"/>
    <col min="6139" max="6139" width="9.33203125" style="21"/>
    <col min="6140" max="6140" width="82.1640625" style="21" customWidth="1"/>
    <col min="6141" max="6142" width="12.33203125" style="21" customWidth="1"/>
    <col min="6143" max="6143" width="11.6640625" style="21" customWidth="1"/>
    <col min="6144" max="6144" width="18.5" style="21" customWidth="1"/>
    <col min="6145" max="6393" width="9.33203125" style="21"/>
    <col min="6394" max="6394" width="10" style="21" customWidth="1"/>
    <col min="6395" max="6395" width="9.33203125" style="21"/>
    <col min="6396" max="6396" width="82.1640625" style="21" customWidth="1"/>
    <col min="6397" max="6398" width="12.33203125" style="21" customWidth="1"/>
    <col min="6399" max="6399" width="11.6640625" style="21" customWidth="1"/>
    <col min="6400" max="6400" width="18.5" style="21" customWidth="1"/>
    <col min="6401" max="6649" width="9.33203125" style="21"/>
    <col min="6650" max="6650" width="10" style="21" customWidth="1"/>
    <col min="6651" max="6651" width="9.33203125" style="21"/>
    <col min="6652" max="6652" width="82.1640625" style="21" customWidth="1"/>
    <col min="6653" max="6654" width="12.33203125" style="21" customWidth="1"/>
    <col min="6655" max="6655" width="11.6640625" style="21" customWidth="1"/>
    <col min="6656" max="6656" width="18.5" style="21" customWidth="1"/>
    <col min="6657" max="6905" width="9.33203125" style="21"/>
    <col min="6906" max="6906" width="10" style="21" customWidth="1"/>
    <col min="6907" max="6907" width="9.33203125" style="21"/>
    <col min="6908" max="6908" width="82.1640625" style="21" customWidth="1"/>
    <col min="6909" max="6910" width="12.33203125" style="21" customWidth="1"/>
    <col min="6911" max="6911" width="11.6640625" style="21" customWidth="1"/>
    <col min="6912" max="6912" width="18.5" style="21" customWidth="1"/>
    <col min="6913" max="7161" width="9.33203125" style="21"/>
    <col min="7162" max="7162" width="10" style="21" customWidth="1"/>
    <col min="7163" max="7163" width="9.33203125" style="21"/>
    <col min="7164" max="7164" width="82.1640625" style="21" customWidth="1"/>
    <col min="7165" max="7166" width="12.33203125" style="21" customWidth="1"/>
    <col min="7167" max="7167" width="11.6640625" style="21" customWidth="1"/>
    <col min="7168" max="7168" width="18.5" style="21" customWidth="1"/>
    <col min="7169" max="7417" width="9.33203125" style="21"/>
    <col min="7418" max="7418" width="10" style="21" customWidth="1"/>
    <col min="7419" max="7419" width="9.33203125" style="21"/>
    <col min="7420" max="7420" width="82.1640625" style="21" customWidth="1"/>
    <col min="7421" max="7422" width="12.33203125" style="21" customWidth="1"/>
    <col min="7423" max="7423" width="11.6640625" style="21" customWidth="1"/>
    <col min="7424" max="7424" width="18.5" style="21" customWidth="1"/>
    <col min="7425" max="7673" width="9.33203125" style="21"/>
    <col min="7674" max="7674" width="10" style="21" customWidth="1"/>
    <col min="7675" max="7675" width="9.33203125" style="21"/>
    <col min="7676" max="7676" width="82.1640625" style="21" customWidth="1"/>
    <col min="7677" max="7678" width="12.33203125" style="21" customWidth="1"/>
    <col min="7679" max="7679" width="11.6640625" style="21" customWidth="1"/>
    <col min="7680" max="7680" width="18.5" style="21" customWidth="1"/>
    <col min="7681" max="7929" width="9.33203125" style="21"/>
    <col min="7930" max="7930" width="10" style="21" customWidth="1"/>
    <col min="7931" max="7931" width="9.33203125" style="21"/>
    <col min="7932" max="7932" width="82.1640625" style="21" customWidth="1"/>
    <col min="7933" max="7934" width="12.33203125" style="21" customWidth="1"/>
    <col min="7935" max="7935" width="11.6640625" style="21" customWidth="1"/>
    <col min="7936" max="7936" width="18.5" style="21" customWidth="1"/>
    <col min="7937" max="8185" width="9.33203125" style="21"/>
    <col min="8186" max="8186" width="10" style="21" customWidth="1"/>
    <col min="8187" max="8187" width="9.33203125" style="21"/>
    <col min="8188" max="8188" width="82.1640625" style="21" customWidth="1"/>
    <col min="8189" max="8190" width="12.33203125" style="21" customWidth="1"/>
    <col min="8191" max="8191" width="11.6640625" style="21" customWidth="1"/>
    <col min="8192" max="8192" width="18.5" style="21" customWidth="1"/>
    <col min="8193" max="8441" width="9.33203125" style="21"/>
    <col min="8442" max="8442" width="10" style="21" customWidth="1"/>
    <col min="8443" max="8443" width="9.33203125" style="21"/>
    <col min="8444" max="8444" width="82.1640625" style="21" customWidth="1"/>
    <col min="8445" max="8446" width="12.33203125" style="21" customWidth="1"/>
    <col min="8447" max="8447" width="11.6640625" style="21" customWidth="1"/>
    <col min="8448" max="8448" width="18.5" style="21" customWidth="1"/>
    <col min="8449" max="8697" width="9.33203125" style="21"/>
    <col min="8698" max="8698" width="10" style="21" customWidth="1"/>
    <col min="8699" max="8699" width="9.33203125" style="21"/>
    <col min="8700" max="8700" width="82.1640625" style="21" customWidth="1"/>
    <col min="8701" max="8702" width="12.33203125" style="21" customWidth="1"/>
    <col min="8703" max="8703" width="11.6640625" style="21" customWidth="1"/>
    <col min="8704" max="8704" width="18.5" style="21" customWidth="1"/>
    <col min="8705" max="8953" width="9.33203125" style="21"/>
    <col min="8954" max="8954" width="10" style="21" customWidth="1"/>
    <col min="8955" max="8955" width="9.33203125" style="21"/>
    <col min="8956" max="8956" width="82.1640625" style="21" customWidth="1"/>
    <col min="8957" max="8958" width="12.33203125" style="21" customWidth="1"/>
    <col min="8959" max="8959" width="11.6640625" style="21" customWidth="1"/>
    <col min="8960" max="8960" width="18.5" style="21" customWidth="1"/>
    <col min="8961" max="9209" width="9.33203125" style="21"/>
    <col min="9210" max="9210" width="10" style="21" customWidth="1"/>
    <col min="9211" max="9211" width="9.33203125" style="21"/>
    <col min="9212" max="9212" width="82.1640625" style="21" customWidth="1"/>
    <col min="9213" max="9214" width="12.33203125" style="21" customWidth="1"/>
    <col min="9215" max="9215" width="11.6640625" style="21" customWidth="1"/>
    <col min="9216" max="9216" width="18.5" style="21" customWidth="1"/>
    <col min="9217" max="9465" width="9.33203125" style="21"/>
    <col min="9466" max="9466" width="10" style="21" customWidth="1"/>
    <col min="9467" max="9467" width="9.33203125" style="21"/>
    <col min="9468" max="9468" width="82.1640625" style="21" customWidth="1"/>
    <col min="9469" max="9470" width="12.33203125" style="21" customWidth="1"/>
    <col min="9471" max="9471" width="11.6640625" style="21" customWidth="1"/>
    <col min="9472" max="9472" width="18.5" style="21" customWidth="1"/>
    <col min="9473" max="9721" width="9.33203125" style="21"/>
    <col min="9722" max="9722" width="10" style="21" customWidth="1"/>
    <col min="9723" max="9723" width="9.33203125" style="21"/>
    <col min="9724" max="9724" width="82.1640625" style="21" customWidth="1"/>
    <col min="9725" max="9726" width="12.33203125" style="21" customWidth="1"/>
    <col min="9727" max="9727" width="11.6640625" style="21" customWidth="1"/>
    <col min="9728" max="9728" width="18.5" style="21" customWidth="1"/>
    <col min="9729" max="9977" width="9.33203125" style="21"/>
    <col min="9978" max="9978" width="10" style="21" customWidth="1"/>
    <col min="9979" max="9979" width="9.33203125" style="21"/>
    <col min="9980" max="9980" width="82.1640625" style="21" customWidth="1"/>
    <col min="9981" max="9982" width="12.33203125" style="21" customWidth="1"/>
    <col min="9983" max="9983" width="11.6640625" style="21" customWidth="1"/>
    <col min="9984" max="9984" width="18.5" style="21" customWidth="1"/>
    <col min="9985" max="10233" width="9.33203125" style="21"/>
    <col min="10234" max="10234" width="10" style="21" customWidth="1"/>
    <col min="10235" max="10235" width="9.33203125" style="21"/>
    <col min="10236" max="10236" width="82.1640625" style="21" customWidth="1"/>
    <col min="10237" max="10238" width="12.33203125" style="21" customWidth="1"/>
    <col min="10239" max="10239" width="11.6640625" style="21" customWidth="1"/>
    <col min="10240" max="10240" width="18.5" style="21" customWidth="1"/>
    <col min="10241" max="10489" width="9.33203125" style="21"/>
    <col min="10490" max="10490" width="10" style="21" customWidth="1"/>
    <col min="10491" max="10491" width="9.33203125" style="21"/>
    <col min="10492" max="10492" width="82.1640625" style="21" customWidth="1"/>
    <col min="10493" max="10494" width="12.33203125" style="21" customWidth="1"/>
    <col min="10495" max="10495" width="11.6640625" style="21" customWidth="1"/>
    <col min="10496" max="10496" width="18.5" style="21" customWidth="1"/>
    <col min="10497" max="10745" width="9.33203125" style="21"/>
    <col min="10746" max="10746" width="10" style="21" customWidth="1"/>
    <col min="10747" max="10747" width="9.33203125" style="21"/>
    <col min="10748" max="10748" width="82.1640625" style="21" customWidth="1"/>
    <col min="10749" max="10750" width="12.33203125" style="21" customWidth="1"/>
    <col min="10751" max="10751" width="11.6640625" style="21" customWidth="1"/>
    <col min="10752" max="10752" width="18.5" style="21" customWidth="1"/>
    <col min="10753" max="11001" width="9.33203125" style="21"/>
    <col min="11002" max="11002" width="10" style="21" customWidth="1"/>
    <col min="11003" max="11003" width="9.33203125" style="21"/>
    <col min="11004" max="11004" width="82.1640625" style="21" customWidth="1"/>
    <col min="11005" max="11006" width="12.33203125" style="21" customWidth="1"/>
    <col min="11007" max="11007" width="11.6640625" style="21" customWidth="1"/>
    <col min="11008" max="11008" width="18.5" style="21" customWidth="1"/>
    <col min="11009" max="11257" width="9.33203125" style="21"/>
    <col min="11258" max="11258" width="10" style="21" customWidth="1"/>
    <col min="11259" max="11259" width="9.33203125" style="21"/>
    <col min="11260" max="11260" width="82.1640625" style="21" customWidth="1"/>
    <col min="11261" max="11262" width="12.33203125" style="21" customWidth="1"/>
    <col min="11263" max="11263" width="11.6640625" style="21" customWidth="1"/>
    <col min="11264" max="11264" width="18.5" style="21" customWidth="1"/>
    <col min="11265" max="11513" width="9.33203125" style="21"/>
    <col min="11514" max="11514" width="10" style="21" customWidth="1"/>
    <col min="11515" max="11515" width="9.33203125" style="21"/>
    <col min="11516" max="11516" width="82.1640625" style="21" customWidth="1"/>
    <col min="11517" max="11518" width="12.33203125" style="21" customWidth="1"/>
    <col min="11519" max="11519" width="11.6640625" style="21" customWidth="1"/>
    <col min="11520" max="11520" width="18.5" style="21" customWidth="1"/>
    <col min="11521" max="11769" width="9.33203125" style="21"/>
    <col min="11770" max="11770" width="10" style="21" customWidth="1"/>
    <col min="11771" max="11771" width="9.33203125" style="21"/>
    <col min="11772" max="11772" width="82.1640625" style="21" customWidth="1"/>
    <col min="11773" max="11774" width="12.33203125" style="21" customWidth="1"/>
    <col min="11775" max="11775" width="11.6640625" style="21" customWidth="1"/>
    <col min="11776" max="11776" width="18.5" style="21" customWidth="1"/>
    <col min="11777" max="12025" width="9.33203125" style="21"/>
    <col min="12026" max="12026" width="10" style="21" customWidth="1"/>
    <col min="12027" max="12027" width="9.33203125" style="21"/>
    <col min="12028" max="12028" width="82.1640625" style="21" customWidth="1"/>
    <col min="12029" max="12030" width="12.33203125" style="21" customWidth="1"/>
    <col min="12031" max="12031" width="11.6640625" style="21" customWidth="1"/>
    <col min="12032" max="12032" width="18.5" style="21" customWidth="1"/>
    <col min="12033" max="12281" width="9.33203125" style="21"/>
    <col min="12282" max="12282" width="10" style="21" customWidth="1"/>
    <col min="12283" max="12283" width="9.33203125" style="21"/>
    <col min="12284" max="12284" width="82.1640625" style="21" customWidth="1"/>
    <col min="12285" max="12286" width="12.33203125" style="21" customWidth="1"/>
    <col min="12287" max="12287" width="11.6640625" style="21" customWidth="1"/>
    <col min="12288" max="12288" width="18.5" style="21" customWidth="1"/>
    <col min="12289" max="12537" width="9.33203125" style="21"/>
    <col min="12538" max="12538" width="10" style="21" customWidth="1"/>
    <col min="12539" max="12539" width="9.33203125" style="21"/>
    <col min="12540" max="12540" width="82.1640625" style="21" customWidth="1"/>
    <col min="12541" max="12542" width="12.33203125" style="21" customWidth="1"/>
    <col min="12543" max="12543" width="11.6640625" style="21" customWidth="1"/>
    <col min="12544" max="12544" width="18.5" style="21" customWidth="1"/>
    <col min="12545" max="12793" width="9.33203125" style="21"/>
    <col min="12794" max="12794" width="10" style="21" customWidth="1"/>
    <col min="12795" max="12795" width="9.33203125" style="21"/>
    <col min="12796" max="12796" width="82.1640625" style="21" customWidth="1"/>
    <col min="12797" max="12798" width="12.33203125" style="21" customWidth="1"/>
    <col min="12799" max="12799" width="11.6640625" style="21" customWidth="1"/>
    <col min="12800" max="12800" width="18.5" style="21" customWidth="1"/>
    <col min="12801" max="13049" width="9.33203125" style="21"/>
    <col min="13050" max="13050" width="10" style="21" customWidth="1"/>
    <col min="13051" max="13051" width="9.33203125" style="21"/>
    <col min="13052" max="13052" width="82.1640625" style="21" customWidth="1"/>
    <col min="13053" max="13054" width="12.33203125" style="21" customWidth="1"/>
    <col min="13055" max="13055" width="11.6640625" style="21" customWidth="1"/>
    <col min="13056" max="13056" width="18.5" style="21" customWidth="1"/>
    <col min="13057" max="13305" width="9.33203125" style="21"/>
    <col min="13306" max="13306" width="10" style="21" customWidth="1"/>
    <col min="13307" max="13307" width="9.33203125" style="21"/>
    <col min="13308" max="13308" width="82.1640625" style="21" customWidth="1"/>
    <col min="13309" max="13310" width="12.33203125" style="21" customWidth="1"/>
    <col min="13311" max="13311" width="11.6640625" style="21" customWidth="1"/>
    <col min="13312" max="13312" width="18.5" style="21" customWidth="1"/>
    <col min="13313" max="13561" width="9.33203125" style="21"/>
    <col min="13562" max="13562" width="10" style="21" customWidth="1"/>
    <col min="13563" max="13563" width="9.33203125" style="21"/>
    <col min="13564" max="13564" width="82.1640625" style="21" customWidth="1"/>
    <col min="13565" max="13566" width="12.33203125" style="21" customWidth="1"/>
    <col min="13567" max="13567" width="11.6640625" style="21" customWidth="1"/>
    <col min="13568" max="13568" width="18.5" style="21" customWidth="1"/>
    <col min="13569" max="13817" width="9.33203125" style="21"/>
    <col min="13818" max="13818" width="10" style="21" customWidth="1"/>
    <col min="13819" max="13819" width="9.33203125" style="21"/>
    <col min="13820" max="13820" width="82.1640625" style="21" customWidth="1"/>
    <col min="13821" max="13822" width="12.33203125" style="21" customWidth="1"/>
    <col min="13823" max="13823" width="11.6640625" style="21" customWidth="1"/>
    <col min="13824" max="13824" width="18.5" style="21" customWidth="1"/>
    <col min="13825" max="14073" width="9.33203125" style="21"/>
    <col min="14074" max="14074" width="10" style="21" customWidth="1"/>
    <col min="14075" max="14075" width="9.33203125" style="21"/>
    <col min="14076" max="14076" width="82.1640625" style="21" customWidth="1"/>
    <col min="14077" max="14078" width="12.33203125" style="21" customWidth="1"/>
    <col min="14079" max="14079" width="11.6640625" style="21" customWidth="1"/>
    <col min="14080" max="14080" width="18.5" style="21" customWidth="1"/>
    <col min="14081" max="14329" width="9.33203125" style="21"/>
    <col min="14330" max="14330" width="10" style="21" customWidth="1"/>
    <col min="14331" max="14331" width="9.33203125" style="21"/>
    <col min="14332" max="14332" width="82.1640625" style="21" customWidth="1"/>
    <col min="14333" max="14334" width="12.33203125" style="21" customWidth="1"/>
    <col min="14335" max="14335" width="11.6640625" style="21" customWidth="1"/>
    <col min="14336" max="14336" width="18.5" style="21" customWidth="1"/>
    <col min="14337" max="14585" width="9.33203125" style="21"/>
    <col min="14586" max="14586" width="10" style="21" customWidth="1"/>
    <col min="14587" max="14587" width="9.33203125" style="21"/>
    <col min="14588" max="14588" width="82.1640625" style="21" customWidth="1"/>
    <col min="14589" max="14590" width="12.33203125" style="21" customWidth="1"/>
    <col min="14591" max="14591" width="11.6640625" style="21" customWidth="1"/>
    <col min="14592" max="14592" width="18.5" style="21" customWidth="1"/>
    <col min="14593" max="14841" width="9.33203125" style="21"/>
    <col min="14842" max="14842" width="10" style="21" customWidth="1"/>
    <col min="14843" max="14843" width="9.33203125" style="21"/>
    <col min="14844" max="14844" width="82.1640625" style="21" customWidth="1"/>
    <col min="14845" max="14846" width="12.33203125" style="21" customWidth="1"/>
    <col min="14847" max="14847" width="11.6640625" style="21" customWidth="1"/>
    <col min="14848" max="14848" width="18.5" style="21" customWidth="1"/>
    <col min="14849" max="15097" width="9.33203125" style="21"/>
    <col min="15098" max="15098" width="10" style="21" customWidth="1"/>
    <col min="15099" max="15099" width="9.33203125" style="21"/>
    <col min="15100" max="15100" width="82.1640625" style="21" customWidth="1"/>
    <col min="15101" max="15102" width="12.33203125" style="21" customWidth="1"/>
    <col min="15103" max="15103" width="11.6640625" style="21" customWidth="1"/>
    <col min="15104" max="15104" width="18.5" style="21" customWidth="1"/>
    <col min="15105" max="15353" width="9.33203125" style="21"/>
    <col min="15354" max="15354" width="10" style="21" customWidth="1"/>
    <col min="15355" max="15355" width="9.33203125" style="21"/>
    <col min="15356" max="15356" width="82.1640625" style="21" customWidth="1"/>
    <col min="15357" max="15358" width="12.33203125" style="21" customWidth="1"/>
    <col min="15359" max="15359" width="11.6640625" style="21" customWidth="1"/>
    <col min="15360" max="15360" width="18.5" style="21" customWidth="1"/>
    <col min="15361" max="15609" width="9.33203125" style="21"/>
    <col min="15610" max="15610" width="10" style="21" customWidth="1"/>
    <col min="15611" max="15611" width="9.33203125" style="21"/>
    <col min="15612" max="15612" width="82.1640625" style="21" customWidth="1"/>
    <col min="15613" max="15614" width="12.33203125" style="21" customWidth="1"/>
    <col min="15615" max="15615" width="11.6640625" style="21" customWidth="1"/>
    <col min="15616" max="15616" width="18.5" style="21" customWidth="1"/>
    <col min="15617" max="15865" width="9.33203125" style="21"/>
    <col min="15866" max="15866" width="10" style="21" customWidth="1"/>
    <col min="15867" max="15867" width="9.33203125" style="21"/>
    <col min="15868" max="15868" width="82.1640625" style="21" customWidth="1"/>
    <col min="15869" max="15870" width="12.33203125" style="21" customWidth="1"/>
    <col min="15871" max="15871" width="11.6640625" style="21" customWidth="1"/>
    <col min="15872" max="15872" width="18.5" style="21" customWidth="1"/>
    <col min="15873" max="16121" width="9.33203125" style="21"/>
    <col min="16122" max="16122" width="10" style="21" customWidth="1"/>
    <col min="16123" max="16123" width="9.33203125" style="21"/>
    <col min="16124" max="16124" width="82.1640625" style="21" customWidth="1"/>
    <col min="16125" max="16126" width="12.33203125" style="21" customWidth="1"/>
    <col min="16127" max="16127" width="11.6640625" style="21" customWidth="1"/>
    <col min="16128" max="16128" width="18.5" style="21" customWidth="1"/>
    <col min="16129" max="16384" width="9.33203125" style="21"/>
  </cols>
  <sheetData>
    <row r="1" spans="1:7" ht="15.75" customHeight="1" x14ac:dyDescent="0.25">
      <c r="A1" s="370" t="s">
        <v>267</v>
      </c>
      <c r="B1" s="371"/>
      <c r="C1" s="371"/>
      <c r="D1" s="371"/>
      <c r="E1" s="371"/>
      <c r="F1" s="371"/>
      <c r="G1" s="372"/>
    </row>
    <row r="2" spans="1:7" ht="15" customHeight="1" x14ac:dyDescent="0.25">
      <c r="A2" s="373" t="s">
        <v>160</v>
      </c>
      <c r="B2" s="374"/>
      <c r="C2" s="374"/>
      <c r="D2" s="374"/>
      <c r="E2" s="374"/>
      <c r="F2" s="374"/>
      <c r="G2" s="375"/>
    </row>
    <row r="3" spans="1:7" ht="12.75" customHeight="1" x14ac:dyDescent="0.3">
      <c r="A3" s="108" t="s">
        <v>161</v>
      </c>
      <c r="B3" s="107"/>
      <c r="C3" s="107"/>
      <c r="D3" s="107"/>
      <c r="E3" s="107"/>
      <c r="F3" s="107"/>
      <c r="G3" s="109"/>
    </row>
    <row r="4" spans="1:7" ht="14.25" customHeight="1" x14ac:dyDescent="0.3">
      <c r="A4" s="379" t="s">
        <v>272</v>
      </c>
      <c r="B4" s="380"/>
      <c r="C4" s="380"/>
      <c r="D4" s="380"/>
      <c r="E4" s="380"/>
      <c r="F4" s="380"/>
      <c r="G4" s="381"/>
    </row>
    <row r="5" spans="1:7" ht="9.75" customHeight="1" x14ac:dyDescent="0.3">
      <c r="A5" s="86"/>
      <c r="B5" s="87"/>
      <c r="C5" s="87"/>
      <c r="D5" s="87"/>
      <c r="E5" s="87"/>
      <c r="F5" s="87"/>
      <c r="G5" s="88"/>
    </row>
    <row r="6" spans="1:7" ht="25.5" x14ac:dyDescent="0.25">
      <c r="A6" s="89" t="s">
        <v>118</v>
      </c>
      <c r="B6" s="89" t="s">
        <v>119</v>
      </c>
      <c r="C6" s="89" t="s">
        <v>120</v>
      </c>
      <c r="D6" s="89" t="s">
        <v>121</v>
      </c>
      <c r="E6" s="89" t="s">
        <v>122</v>
      </c>
      <c r="F6" s="89" t="s">
        <v>123</v>
      </c>
      <c r="G6" s="89" t="s">
        <v>124</v>
      </c>
    </row>
    <row r="7" spans="1:7" ht="15.75" x14ac:dyDescent="0.3">
      <c r="A7" s="90"/>
      <c r="B7" s="90"/>
      <c r="C7" s="91" t="s">
        <v>125</v>
      </c>
      <c r="D7" s="91"/>
      <c r="E7" s="91"/>
      <c r="F7" s="91"/>
      <c r="G7" s="91"/>
    </row>
    <row r="8" spans="1:7" ht="54" x14ac:dyDescent="0.25">
      <c r="A8" s="92">
        <v>94965</v>
      </c>
      <c r="B8" s="93" t="s">
        <v>246</v>
      </c>
      <c r="C8" s="94" t="s">
        <v>245</v>
      </c>
      <c r="D8" s="95" t="s">
        <v>127</v>
      </c>
      <c r="E8" s="96">
        <f>'Memória de cálculo - Comp. 02'!F5</f>
        <v>0.31</v>
      </c>
      <c r="F8" s="97">
        <v>270.27999999999997</v>
      </c>
      <c r="G8" s="97">
        <f t="shared" ref="G8:G13" si="0">ROUND(F8*E8,2)</f>
        <v>83.79</v>
      </c>
    </row>
    <row r="9" spans="1:7" ht="40.5" x14ac:dyDescent="0.25">
      <c r="A9" s="92">
        <v>92873</v>
      </c>
      <c r="B9" s="93" t="s">
        <v>246</v>
      </c>
      <c r="C9" s="94" t="s">
        <v>247</v>
      </c>
      <c r="D9" s="95" t="s">
        <v>127</v>
      </c>
      <c r="E9" s="96">
        <f>'Memória de cálculo - Comp. 02'!F5</f>
        <v>0.31</v>
      </c>
      <c r="F9" s="97">
        <v>147.72999999999999</v>
      </c>
      <c r="G9" s="97">
        <f t="shared" si="0"/>
        <v>45.8</v>
      </c>
    </row>
    <row r="10" spans="1:7" ht="27" x14ac:dyDescent="0.25">
      <c r="A10" s="92">
        <v>5651</v>
      </c>
      <c r="B10" s="93" t="s">
        <v>246</v>
      </c>
      <c r="C10" s="94" t="s">
        <v>248</v>
      </c>
      <c r="D10" s="95" t="s">
        <v>109</v>
      </c>
      <c r="E10" s="96">
        <f>'Memória de cálculo - Comp. 02'!F11</f>
        <v>2.6</v>
      </c>
      <c r="F10" s="97">
        <v>40.909999999999997</v>
      </c>
      <c r="G10" s="97">
        <f t="shared" si="0"/>
        <v>106.37</v>
      </c>
    </row>
    <row r="11" spans="1:7" ht="27" x14ac:dyDescent="0.25">
      <c r="A11" s="92">
        <v>92882</v>
      </c>
      <c r="B11" s="93" t="s">
        <v>246</v>
      </c>
      <c r="C11" s="94" t="s">
        <v>251</v>
      </c>
      <c r="D11" s="95" t="s">
        <v>126</v>
      </c>
      <c r="E11" s="96">
        <f>'Memória de cálculo - Comp. 02'!F17</f>
        <v>9.56</v>
      </c>
      <c r="F11" s="97">
        <v>10.67</v>
      </c>
      <c r="G11" s="97">
        <f t="shared" si="0"/>
        <v>102.01</v>
      </c>
    </row>
    <row r="12" spans="1:7" ht="54" x14ac:dyDescent="0.25">
      <c r="A12" s="92">
        <v>72915</v>
      </c>
      <c r="B12" s="93" t="s">
        <v>246</v>
      </c>
      <c r="C12" s="94" t="s">
        <v>249</v>
      </c>
      <c r="D12" s="95" t="s">
        <v>127</v>
      </c>
      <c r="E12" s="96">
        <f>'Memória de cálculo - Comp. 02'!F22</f>
        <v>0.52</v>
      </c>
      <c r="F12" s="97">
        <v>9.8699999999999992</v>
      </c>
      <c r="G12" s="97">
        <f t="shared" si="0"/>
        <v>5.13</v>
      </c>
    </row>
    <row r="13" spans="1:7" ht="67.5" x14ac:dyDescent="0.25">
      <c r="A13" s="92" t="s">
        <v>252</v>
      </c>
      <c r="B13" s="93" t="s">
        <v>246</v>
      </c>
      <c r="C13" s="94" t="s">
        <v>250</v>
      </c>
      <c r="D13" s="95" t="s">
        <v>128</v>
      </c>
      <c r="E13" s="96">
        <v>1</v>
      </c>
      <c r="F13" s="97">
        <v>292.58</v>
      </c>
      <c r="G13" s="97">
        <f t="shared" si="0"/>
        <v>292.58</v>
      </c>
    </row>
    <row r="14" spans="1:7" ht="16.5" customHeight="1" x14ac:dyDescent="0.25">
      <c r="A14" s="98"/>
      <c r="B14" s="98"/>
      <c r="C14" s="98"/>
      <c r="D14" s="376" t="s">
        <v>150</v>
      </c>
      <c r="E14" s="376"/>
      <c r="F14" s="376"/>
      <c r="G14" s="99">
        <f>SUM(G8:G13)</f>
        <v>635.67999999999995</v>
      </c>
    </row>
    <row r="15" spans="1:7" ht="15.75" x14ac:dyDescent="0.3">
      <c r="A15" s="90"/>
      <c r="B15" s="90"/>
      <c r="C15" s="100"/>
      <c r="D15" s="377" t="s">
        <v>149</v>
      </c>
      <c r="E15" s="377"/>
      <c r="F15" s="377"/>
      <c r="G15" s="106">
        <f>G14*1.3067</f>
        <v>830.64</v>
      </c>
    </row>
    <row r="16" spans="1:7" ht="42.75" customHeight="1" x14ac:dyDescent="0.3">
      <c r="A16" s="101"/>
      <c r="B16" s="101"/>
      <c r="C16" s="102"/>
      <c r="D16" s="103"/>
      <c r="E16" s="103"/>
      <c r="F16" s="103"/>
      <c r="G16" s="104"/>
    </row>
    <row r="17" spans="1:13" ht="24" customHeight="1" x14ac:dyDescent="0.3">
      <c r="A17" s="101"/>
      <c r="B17" s="101"/>
      <c r="C17" s="378" t="s">
        <v>191</v>
      </c>
      <c r="D17" s="378"/>
      <c r="E17" s="105"/>
      <c r="F17" s="103"/>
      <c r="G17" s="104"/>
    </row>
    <row r="18" spans="1:13" s="22" customFormat="1" x14ac:dyDescent="0.25">
      <c r="C18" s="23"/>
      <c r="D18" s="24"/>
      <c r="E18" s="24"/>
      <c r="H18" s="21"/>
      <c r="I18" s="21"/>
      <c r="J18" s="21"/>
      <c r="K18" s="21"/>
      <c r="L18" s="21"/>
      <c r="M18" s="21"/>
    </row>
  </sheetData>
  <mergeCells count="6">
    <mergeCell ref="A1:G1"/>
    <mergeCell ref="A2:G2"/>
    <mergeCell ref="D14:F14"/>
    <mergeCell ref="D15:F15"/>
    <mergeCell ref="C17:D17"/>
    <mergeCell ref="A4:G4"/>
  </mergeCells>
  <pageMargins left="0.98425196850393704" right="0.51181102362204722" top="1.9685039370078741" bottom="0.78740157480314965" header="0.11811023622047245" footer="0.31496062992125984"/>
  <pageSetup paperSize="9" orientation="portrait" r:id="rId1"/>
  <headerFooter>
    <oddHeader>&amp;C&amp;G</oddHeader>
    <oddFooter>&amp;CRua Elias Estevão Colnago, nº 65 – Centro - Itarana/ES   CEP 29620-000    Tel.: (27) 3720-4900</oddFoot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5"/>
  <sheetViews>
    <sheetView view="pageBreakPreview" zoomScale="120" zoomScaleNormal="150" zoomScaleSheetLayoutView="120" workbookViewId="0">
      <selection sqref="A1:F1"/>
    </sheetView>
  </sheetViews>
  <sheetFormatPr defaultRowHeight="12.75" x14ac:dyDescent="0.2"/>
  <cols>
    <col min="1" max="1" width="23.1640625" style="110" customWidth="1"/>
    <col min="2" max="4" width="12.83203125" style="110" customWidth="1"/>
    <col min="5" max="5" width="18.5" style="110" customWidth="1"/>
    <col min="6" max="6" width="12.83203125" style="110" customWidth="1"/>
    <col min="7" max="16384" width="9.33203125" style="110"/>
  </cols>
  <sheetData>
    <row r="1" spans="1:6" x14ac:dyDescent="0.2">
      <c r="A1" s="383" t="s">
        <v>134</v>
      </c>
      <c r="B1" s="383"/>
      <c r="C1" s="383"/>
      <c r="D1" s="383"/>
      <c r="E1" s="383"/>
      <c r="F1" s="383"/>
    </row>
    <row r="2" spans="1:6" ht="16.5" x14ac:dyDescent="0.3">
      <c r="A2" s="209" t="s">
        <v>120</v>
      </c>
      <c r="B2" s="209" t="s">
        <v>8</v>
      </c>
      <c r="C2" s="209" t="s">
        <v>129</v>
      </c>
      <c r="D2" s="209" t="s">
        <v>142</v>
      </c>
      <c r="E2" s="209" t="s">
        <v>131</v>
      </c>
      <c r="F2" s="209" t="s">
        <v>130</v>
      </c>
    </row>
    <row r="3" spans="1:6" ht="16.5" x14ac:dyDescent="0.3">
      <c r="A3" s="210" t="s">
        <v>132</v>
      </c>
      <c r="B3" s="211">
        <v>1</v>
      </c>
      <c r="C3" s="211">
        <v>0.7</v>
      </c>
      <c r="D3" s="211">
        <v>1</v>
      </c>
      <c r="E3" s="211">
        <v>0.1</v>
      </c>
      <c r="F3" s="211">
        <f>C3*D3*E3*B3</f>
        <v>7.0000000000000007E-2</v>
      </c>
    </row>
    <row r="4" spans="1:6" ht="16.5" x14ac:dyDescent="0.3">
      <c r="A4" s="210" t="s">
        <v>133</v>
      </c>
      <c r="B4" s="211">
        <v>2</v>
      </c>
      <c r="C4" s="211">
        <v>0.6</v>
      </c>
      <c r="D4" s="211">
        <v>1</v>
      </c>
      <c r="E4" s="211">
        <v>0.2</v>
      </c>
      <c r="F4" s="211">
        <f>C4*D4*E4*B4</f>
        <v>0.24</v>
      </c>
    </row>
    <row r="5" spans="1:6" ht="14.25" x14ac:dyDescent="0.2">
      <c r="A5" s="384" t="s">
        <v>148</v>
      </c>
      <c r="B5" s="385"/>
      <c r="C5" s="385"/>
      <c r="D5" s="385"/>
      <c r="E5" s="386"/>
      <c r="F5" s="212">
        <f>SUM(F3:F4)</f>
        <v>0.31</v>
      </c>
    </row>
    <row r="6" spans="1:6" ht="16.5" x14ac:dyDescent="0.3">
      <c r="A6" s="387"/>
      <c r="B6" s="388"/>
      <c r="C6" s="388"/>
      <c r="D6" s="388"/>
      <c r="E6" s="388"/>
      <c r="F6" s="389"/>
    </row>
    <row r="7" spans="1:6" x14ac:dyDescent="0.2">
      <c r="A7" s="383" t="s">
        <v>135</v>
      </c>
      <c r="B7" s="383"/>
      <c r="C7" s="383"/>
      <c r="D7" s="383"/>
      <c r="E7" s="383"/>
      <c r="F7" s="383"/>
    </row>
    <row r="8" spans="1:6" ht="16.5" x14ac:dyDescent="0.3">
      <c r="A8" s="209" t="s">
        <v>120</v>
      </c>
      <c r="B8" s="209" t="s">
        <v>8</v>
      </c>
      <c r="C8" s="209" t="s">
        <v>129</v>
      </c>
      <c r="D8" s="209" t="s">
        <v>142</v>
      </c>
      <c r="E8" s="209" t="s">
        <v>131</v>
      </c>
      <c r="F8" s="209" t="s">
        <v>147</v>
      </c>
    </row>
    <row r="9" spans="1:6" ht="16.5" x14ac:dyDescent="0.3">
      <c r="A9" s="210" t="s">
        <v>136</v>
      </c>
      <c r="B9" s="211">
        <v>2</v>
      </c>
      <c r="C9" s="211">
        <v>0.7</v>
      </c>
      <c r="D9" s="211">
        <v>1</v>
      </c>
      <c r="E9" s="211"/>
      <c r="F9" s="211">
        <f>B9*C9*D9</f>
        <v>1.4</v>
      </c>
    </row>
    <row r="10" spans="1:6" ht="16.5" x14ac:dyDescent="0.3">
      <c r="A10" s="210" t="s">
        <v>137</v>
      </c>
      <c r="B10" s="211">
        <v>2</v>
      </c>
      <c r="C10" s="211">
        <v>0.6</v>
      </c>
      <c r="D10" s="211">
        <v>1</v>
      </c>
      <c r="E10" s="211"/>
      <c r="F10" s="211">
        <f>B10*C10*D10</f>
        <v>1.2</v>
      </c>
    </row>
    <row r="11" spans="1:6" ht="14.25" x14ac:dyDescent="0.2">
      <c r="A11" s="384" t="s">
        <v>148</v>
      </c>
      <c r="B11" s="385"/>
      <c r="C11" s="385"/>
      <c r="D11" s="385"/>
      <c r="E11" s="386"/>
      <c r="F11" s="212">
        <f>SUM(F9:F10)</f>
        <v>2.6</v>
      </c>
    </row>
    <row r="12" spans="1:6" ht="16.5" x14ac:dyDescent="0.3">
      <c r="A12" s="387"/>
      <c r="B12" s="388"/>
      <c r="C12" s="388"/>
      <c r="D12" s="388"/>
      <c r="E12" s="388"/>
      <c r="F12" s="389"/>
    </row>
    <row r="13" spans="1:6" x14ac:dyDescent="0.2">
      <c r="A13" s="383" t="s">
        <v>138</v>
      </c>
      <c r="B13" s="383"/>
      <c r="C13" s="383"/>
      <c r="D13" s="383"/>
      <c r="E13" s="383"/>
      <c r="F13" s="383"/>
    </row>
    <row r="14" spans="1:6" ht="16.5" x14ac:dyDescent="0.3">
      <c r="A14" s="209" t="s">
        <v>120</v>
      </c>
      <c r="B14" s="209" t="s">
        <v>8</v>
      </c>
      <c r="C14" s="209" t="s">
        <v>141</v>
      </c>
      <c r="D14" s="209" t="s">
        <v>142</v>
      </c>
      <c r="E14" s="209" t="s">
        <v>143</v>
      </c>
      <c r="F14" s="209" t="s">
        <v>126</v>
      </c>
    </row>
    <row r="15" spans="1:6" ht="16.5" x14ac:dyDescent="0.3">
      <c r="A15" s="210" t="s">
        <v>139</v>
      </c>
      <c r="B15" s="211">
        <v>20</v>
      </c>
      <c r="C15" s="213">
        <v>0.245</v>
      </c>
      <c r="D15" s="211">
        <v>1</v>
      </c>
      <c r="E15" s="211"/>
      <c r="F15" s="211">
        <f>B15*C15*D15</f>
        <v>4.9000000000000004</v>
      </c>
    </row>
    <row r="16" spans="1:6" ht="16.5" x14ac:dyDescent="0.3">
      <c r="A16" s="210" t="s">
        <v>140</v>
      </c>
      <c r="B16" s="211">
        <v>5</v>
      </c>
      <c r="C16" s="213">
        <v>0.245</v>
      </c>
      <c r="D16" s="211">
        <v>3.8</v>
      </c>
      <c r="E16" s="211">
        <v>0.2</v>
      </c>
      <c r="F16" s="211">
        <f>B16*C16*D16</f>
        <v>4.66</v>
      </c>
    </row>
    <row r="17" spans="1:6" ht="14.25" x14ac:dyDescent="0.2">
      <c r="A17" s="384" t="s">
        <v>148</v>
      </c>
      <c r="B17" s="385"/>
      <c r="C17" s="385"/>
      <c r="D17" s="385"/>
      <c r="E17" s="386"/>
      <c r="F17" s="212">
        <f>SUM(F15:F16)</f>
        <v>9.56</v>
      </c>
    </row>
    <row r="18" spans="1:6" ht="16.5" x14ac:dyDescent="0.3">
      <c r="A18" s="387"/>
      <c r="B18" s="388"/>
      <c r="C18" s="388"/>
      <c r="D18" s="388"/>
      <c r="E18" s="388"/>
      <c r="F18" s="389"/>
    </row>
    <row r="19" spans="1:6" x14ac:dyDescent="0.2">
      <c r="A19" s="383" t="s">
        <v>144</v>
      </c>
      <c r="B19" s="383"/>
      <c r="C19" s="383"/>
      <c r="D19" s="383"/>
      <c r="E19" s="383"/>
      <c r="F19" s="383"/>
    </row>
    <row r="20" spans="1:6" ht="16.5" x14ac:dyDescent="0.3">
      <c r="A20" s="209" t="s">
        <v>120</v>
      </c>
      <c r="B20" s="209" t="s">
        <v>146</v>
      </c>
      <c r="C20" s="209" t="s">
        <v>129</v>
      </c>
      <c r="D20" s="209" t="s">
        <v>142</v>
      </c>
      <c r="E20" s="209"/>
      <c r="F20" s="209" t="s">
        <v>130</v>
      </c>
    </row>
    <row r="21" spans="1:6" ht="16.5" x14ac:dyDescent="0.3">
      <c r="A21" s="210" t="s">
        <v>145</v>
      </c>
      <c r="B21" s="211">
        <v>0.7</v>
      </c>
      <c r="C21" s="211">
        <v>0.74</v>
      </c>
      <c r="D21" s="211">
        <v>1</v>
      </c>
      <c r="E21" s="211"/>
      <c r="F21" s="211">
        <f>B21*C21*D21</f>
        <v>0.52</v>
      </c>
    </row>
    <row r="22" spans="1:6" ht="14.25" x14ac:dyDescent="0.2">
      <c r="A22" s="384" t="s">
        <v>148</v>
      </c>
      <c r="B22" s="385"/>
      <c r="C22" s="385"/>
      <c r="D22" s="385"/>
      <c r="E22" s="386"/>
      <c r="F22" s="212">
        <f>SUM(F21:F21)</f>
        <v>0.52</v>
      </c>
    </row>
    <row r="24" spans="1:6" ht="40.5" customHeight="1" x14ac:dyDescent="0.2"/>
    <row r="25" spans="1:6" ht="33" customHeight="1" x14ac:dyDescent="0.2">
      <c r="A25" s="382" t="s">
        <v>162</v>
      </c>
      <c r="B25" s="382"/>
      <c r="C25" s="382"/>
      <c r="D25" s="382"/>
      <c r="E25" s="214"/>
    </row>
  </sheetData>
  <mergeCells count="12">
    <mergeCell ref="A25:D25"/>
    <mergeCell ref="A1:F1"/>
    <mergeCell ref="A5:E5"/>
    <mergeCell ref="A6:F6"/>
    <mergeCell ref="A7:F7"/>
    <mergeCell ref="A11:E11"/>
    <mergeCell ref="A12:F12"/>
    <mergeCell ref="A13:F13"/>
    <mergeCell ref="A17:E17"/>
    <mergeCell ref="A18:F18"/>
    <mergeCell ref="A19:F19"/>
    <mergeCell ref="A22:E22"/>
  </mergeCells>
  <pageMargins left="0.51181102362204722" right="0.51181102362204722" top="1.9685039370078741" bottom="0.78740157480314965" header="0.11811023622047245" footer="0.31496062992125984"/>
  <pageSetup paperSize="9" orientation="portrait" r:id="rId1"/>
  <headerFooter>
    <oddHeader>&amp;C&amp;G</oddHeader>
    <oddFooter>&amp;CRua Elias Estevão Colnago, nº 65 – Centro - Itarana/ES   CEP 29620-000    Tel.: (27) 3720-4900</oddFooter>
  </headerFooter>
  <legacyDrawingHF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G39"/>
  <sheetViews>
    <sheetView view="pageBreakPreview" topLeftCell="A22" zoomScale="120" zoomScaleNormal="130" zoomScaleSheetLayoutView="120" workbookViewId="0">
      <selection activeCell="C22" sqref="C22"/>
    </sheetView>
  </sheetViews>
  <sheetFormatPr defaultRowHeight="12.75" x14ac:dyDescent="0.2"/>
  <cols>
    <col min="1" max="1" width="16.5" style="188" customWidth="1"/>
    <col min="2" max="2" width="16" style="188" customWidth="1"/>
    <col min="3" max="3" width="15.83203125" style="188" customWidth="1"/>
    <col min="4" max="4" width="17.6640625" style="188" customWidth="1"/>
    <col min="5" max="256" width="9.33203125" style="188"/>
    <col min="257" max="257" width="16.5" style="188" customWidth="1"/>
    <col min="258" max="258" width="16" style="188" customWidth="1"/>
    <col min="259" max="259" width="15.83203125" style="188" customWidth="1"/>
    <col min="260" max="260" width="17.6640625" style="188" customWidth="1"/>
    <col min="261" max="512" width="9.33203125" style="188"/>
    <col min="513" max="513" width="16.5" style="188" customWidth="1"/>
    <col min="514" max="514" width="16" style="188" customWidth="1"/>
    <col min="515" max="515" width="15.83203125" style="188" customWidth="1"/>
    <col min="516" max="516" width="17.6640625" style="188" customWidth="1"/>
    <col min="517" max="768" width="9.33203125" style="188"/>
    <col min="769" max="769" width="16.5" style="188" customWidth="1"/>
    <col min="770" max="770" width="16" style="188" customWidth="1"/>
    <col min="771" max="771" width="15.83203125" style="188" customWidth="1"/>
    <col min="772" max="772" width="17.6640625" style="188" customWidth="1"/>
    <col min="773" max="1024" width="9.33203125" style="188"/>
    <col min="1025" max="1025" width="16.5" style="188" customWidth="1"/>
    <col min="1026" max="1026" width="16" style="188" customWidth="1"/>
    <col min="1027" max="1027" width="15.83203125" style="188" customWidth="1"/>
    <col min="1028" max="1028" width="17.6640625" style="188" customWidth="1"/>
    <col min="1029" max="1280" width="9.33203125" style="188"/>
    <col min="1281" max="1281" width="16.5" style="188" customWidth="1"/>
    <col min="1282" max="1282" width="16" style="188" customWidth="1"/>
    <col min="1283" max="1283" width="15.83203125" style="188" customWidth="1"/>
    <col min="1284" max="1284" width="17.6640625" style="188" customWidth="1"/>
    <col min="1285" max="1536" width="9.33203125" style="188"/>
    <col min="1537" max="1537" width="16.5" style="188" customWidth="1"/>
    <col min="1538" max="1538" width="16" style="188" customWidth="1"/>
    <col min="1539" max="1539" width="15.83203125" style="188" customWidth="1"/>
    <col min="1540" max="1540" width="17.6640625" style="188" customWidth="1"/>
    <col min="1541" max="1792" width="9.33203125" style="188"/>
    <col min="1793" max="1793" width="16.5" style="188" customWidth="1"/>
    <col min="1794" max="1794" width="16" style="188" customWidth="1"/>
    <col min="1795" max="1795" width="15.83203125" style="188" customWidth="1"/>
    <col min="1796" max="1796" width="17.6640625" style="188" customWidth="1"/>
    <col min="1797" max="2048" width="9.33203125" style="188"/>
    <col min="2049" max="2049" width="16.5" style="188" customWidth="1"/>
    <col min="2050" max="2050" width="16" style="188" customWidth="1"/>
    <col min="2051" max="2051" width="15.83203125" style="188" customWidth="1"/>
    <col min="2052" max="2052" width="17.6640625" style="188" customWidth="1"/>
    <col min="2053" max="2304" width="9.33203125" style="188"/>
    <col min="2305" max="2305" width="16.5" style="188" customWidth="1"/>
    <col min="2306" max="2306" width="16" style="188" customWidth="1"/>
    <col min="2307" max="2307" width="15.83203125" style="188" customWidth="1"/>
    <col min="2308" max="2308" width="17.6640625" style="188" customWidth="1"/>
    <col min="2309" max="2560" width="9.33203125" style="188"/>
    <col min="2561" max="2561" width="16.5" style="188" customWidth="1"/>
    <col min="2562" max="2562" width="16" style="188" customWidth="1"/>
    <col min="2563" max="2563" width="15.83203125" style="188" customWidth="1"/>
    <col min="2564" max="2564" width="17.6640625" style="188" customWidth="1"/>
    <col min="2565" max="2816" width="9.33203125" style="188"/>
    <col min="2817" max="2817" width="16.5" style="188" customWidth="1"/>
    <col min="2818" max="2818" width="16" style="188" customWidth="1"/>
    <col min="2819" max="2819" width="15.83203125" style="188" customWidth="1"/>
    <col min="2820" max="2820" width="17.6640625" style="188" customWidth="1"/>
    <col min="2821" max="3072" width="9.33203125" style="188"/>
    <col min="3073" max="3073" width="16.5" style="188" customWidth="1"/>
    <col min="3074" max="3074" width="16" style="188" customWidth="1"/>
    <col min="3075" max="3075" width="15.83203125" style="188" customWidth="1"/>
    <col min="3076" max="3076" width="17.6640625" style="188" customWidth="1"/>
    <col min="3077" max="3328" width="9.33203125" style="188"/>
    <col min="3329" max="3329" width="16.5" style="188" customWidth="1"/>
    <col min="3330" max="3330" width="16" style="188" customWidth="1"/>
    <col min="3331" max="3331" width="15.83203125" style="188" customWidth="1"/>
    <col min="3332" max="3332" width="17.6640625" style="188" customWidth="1"/>
    <col min="3333" max="3584" width="9.33203125" style="188"/>
    <col min="3585" max="3585" width="16.5" style="188" customWidth="1"/>
    <col min="3586" max="3586" width="16" style="188" customWidth="1"/>
    <col min="3587" max="3587" width="15.83203125" style="188" customWidth="1"/>
    <col min="3588" max="3588" width="17.6640625" style="188" customWidth="1"/>
    <col min="3589" max="3840" width="9.33203125" style="188"/>
    <col min="3841" max="3841" width="16.5" style="188" customWidth="1"/>
    <col min="3842" max="3842" width="16" style="188" customWidth="1"/>
    <col min="3843" max="3843" width="15.83203125" style="188" customWidth="1"/>
    <col min="3844" max="3844" width="17.6640625" style="188" customWidth="1"/>
    <col min="3845" max="4096" width="9.33203125" style="188"/>
    <col min="4097" max="4097" width="16.5" style="188" customWidth="1"/>
    <col min="4098" max="4098" width="16" style="188" customWidth="1"/>
    <col min="4099" max="4099" width="15.83203125" style="188" customWidth="1"/>
    <col min="4100" max="4100" width="17.6640625" style="188" customWidth="1"/>
    <col min="4101" max="4352" width="9.33203125" style="188"/>
    <col min="4353" max="4353" width="16.5" style="188" customWidth="1"/>
    <col min="4354" max="4354" width="16" style="188" customWidth="1"/>
    <col min="4355" max="4355" width="15.83203125" style="188" customWidth="1"/>
    <col min="4356" max="4356" width="17.6640625" style="188" customWidth="1"/>
    <col min="4357" max="4608" width="9.33203125" style="188"/>
    <col min="4609" max="4609" width="16.5" style="188" customWidth="1"/>
    <col min="4610" max="4610" width="16" style="188" customWidth="1"/>
    <col min="4611" max="4611" width="15.83203125" style="188" customWidth="1"/>
    <col min="4612" max="4612" width="17.6640625" style="188" customWidth="1"/>
    <col min="4613" max="4864" width="9.33203125" style="188"/>
    <col min="4865" max="4865" width="16.5" style="188" customWidth="1"/>
    <col min="4866" max="4866" width="16" style="188" customWidth="1"/>
    <col min="4867" max="4867" width="15.83203125" style="188" customWidth="1"/>
    <col min="4868" max="4868" width="17.6640625" style="188" customWidth="1"/>
    <col min="4869" max="5120" width="9.33203125" style="188"/>
    <col min="5121" max="5121" width="16.5" style="188" customWidth="1"/>
    <col min="5122" max="5122" width="16" style="188" customWidth="1"/>
    <col min="5123" max="5123" width="15.83203125" style="188" customWidth="1"/>
    <col min="5124" max="5124" width="17.6640625" style="188" customWidth="1"/>
    <col min="5125" max="5376" width="9.33203125" style="188"/>
    <col min="5377" max="5377" width="16.5" style="188" customWidth="1"/>
    <col min="5378" max="5378" width="16" style="188" customWidth="1"/>
    <col min="5379" max="5379" width="15.83203125" style="188" customWidth="1"/>
    <col min="5380" max="5380" width="17.6640625" style="188" customWidth="1"/>
    <col min="5381" max="5632" width="9.33203125" style="188"/>
    <col min="5633" max="5633" width="16.5" style="188" customWidth="1"/>
    <col min="5634" max="5634" width="16" style="188" customWidth="1"/>
    <col min="5635" max="5635" width="15.83203125" style="188" customWidth="1"/>
    <col min="5636" max="5636" width="17.6640625" style="188" customWidth="1"/>
    <col min="5637" max="5888" width="9.33203125" style="188"/>
    <col min="5889" max="5889" width="16.5" style="188" customWidth="1"/>
    <col min="5890" max="5890" width="16" style="188" customWidth="1"/>
    <col min="5891" max="5891" width="15.83203125" style="188" customWidth="1"/>
    <col min="5892" max="5892" width="17.6640625" style="188" customWidth="1"/>
    <col min="5893" max="6144" width="9.33203125" style="188"/>
    <col min="6145" max="6145" width="16.5" style="188" customWidth="1"/>
    <col min="6146" max="6146" width="16" style="188" customWidth="1"/>
    <col min="6147" max="6147" width="15.83203125" style="188" customWidth="1"/>
    <col min="6148" max="6148" width="17.6640625" style="188" customWidth="1"/>
    <col min="6149" max="6400" width="9.33203125" style="188"/>
    <col min="6401" max="6401" width="16.5" style="188" customWidth="1"/>
    <col min="6402" max="6402" width="16" style="188" customWidth="1"/>
    <col min="6403" max="6403" width="15.83203125" style="188" customWidth="1"/>
    <col min="6404" max="6404" width="17.6640625" style="188" customWidth="1"/>
    <col min="6405" max="6656" width="9.33203125" style="188"/>
    <col min="6657" max="6657" width="16.5" style="188" customWidth="1"/>
    <col min="6658" max="6658" width="16" style="188" customWidth="1"/>
    <col min="6659" max="6659" width="15.83203125" style="188" customWidth="1"/>
    <col min="6660" max="6660" width="17.6640625" style="188" customWidth="1"/>
    <col min="6661" max="6912" width="9.33203125" style="188"/>
    <col min="6913" max="6913" width="16.5" style="188" customWidth="1"/>
    <col min="6914" max="6914" width="16" style="188" customWidth="1"/>
    <col min="6915" max="6915" width="15.83203125" style="188" customWidth="1"/>
    <col min="6916" max="6916" width="17.6640625" style="188" customWidth="1"/>
    <col min="6917" max="7168" width="9.33203125" style="188"/>
    <col min="7169" max="7169" width="16.5" style="188" customWidth="1"/>
    <col min="7170" max="7170" width="16" style="188" customWidth="1"/>
    <col min="7171" max="7171" width="15.83203125" style="188" customWidth="1"/>
    <col min="7172" max="7172" width="17.6640625" style="188" customWidth="1"/>
    <col min="7173" max="7424" width="9.33203125" style="188"/>
    <col min="7425" max="7425" width="16.5" style="188" customWidth="1"/>
    <col min="7426" max="7426" width="16" style="188" customWidth="1"/>
    <col min="7427" max="7427" width="15.83203125" style="188" customWidth="1"/>
    <col min="7428" max="7428" width="17.6640625" style="188" customWidth="1"/>
    <col min="7429" max="7680" width="9.33203125" style="188"/>
    <col min="7681" max="7681" width="16.5" style="188" customWidth="1"/>
    <col min="7682" max="7682" width="16" style="188" customWidth="1"/>
    <col min="7683" max="7683" width="15.83203125" style="188" customWidth="1"/>
    <col min="7684" max="7684" width="17.6640625" style="188" customWidth="1"/>
    <col min="7685" max="7936" width="9.33203125" style="188"/>
    <col min="7937" max="7937" width="16.5" style="188" customWidth="1"/>
    <col min="7938" max="7938" width="16" style="188" customWidth="1"/>
    <col min="7939" max="7939" width="15.83203125" style="188" customWidth="1"/>
    <col min="7940" max="7940" width="17.6640625" style="188" customWidth="1"/>
    <col min="7941" max="8192" width="9.33203125" style="188"/>
    <col min="8193" max="8193" width="16.5" style="188" customWidth="1"/>
    <col min="8194" max="8194" width="16" style="188" customWidth="1"/>
    <col min="8195" max="8195" width="15.83203125" style="188" customWidth="1"/>
    <col min="8196" max="8196" width="17.6640625" style="188" customWidth="1"/>
    <col min="8197" max="8448" width="9.33203125" style="188"/>
    <col min="8449" max="8449" width="16.5" style="188" customWidth="1"/>
    <col min="8450" max="8450" width="16" style="188" customWidth="1"/>
    <col min="8451" max="8451" width="15.83203125" style="188" customWidth="1"/>
    <col min="8452" max="8452" width="17.6640625" style="188" customWidth="1"/>
    <col min="8453" max="8704" width="9.33203125" style="188"/>
    <col min="8705" max="8705" width="16.5" style="188" customWidth="1"/>
    <col min="8706" max="8706" width="16" style="188" customWidth="1"/>
    <col min="8707" max="8707" width="15.83203125" style="188" customWidth="1"/>
    <col min="8708" max="8708" width="17.6640625" style="188" customWidth="1"/>
    <col min="8709" max="8960" width="9.33203125" style="188"/>
    <col min="8961" max="8961" width="16.5" style="188" customWidth="1"/>
    <col min="8962" max="8962" width="16" style="188" customWidth="1"/>
    <col min="8963" max="8963" width="15.83203125" style="188" customWidth="1"/>
    <col min="8964" max="8964" width="17.6640625" style="188" customWidth="1"/>
    <col min="8965" max="9216" width="9.33203125" style="188"/>
    <col min="9217" max="9217" width="16.5" style="188" customWidth="1"/>
    <col min="9218" max="9218" width="16" style="188" customWidth="1"/>
    <col min="9219" max="9219" width="15.83203125" style="188" customWidth="1"/>
    <col min="9220" max="9220" width="17.6640625" style="188" customWidth="1"/>
    <col min="9221" max="9472" width="9.33203125" style="188"/>
    <col min="9473" max="9473" width="16.5" style="188" customWidth="1"/>
    <col min="9474" max="9474" width="16" style="188" customWidth="1"/>
    <col min="9475" max="9475" width="15.83203125" style="188" customWidth="1"/>
    <col min="9476" max="9476" width="17.6640625" style="188" customWidth="1"/>
    <col min="9477" max="9728" width="9.33203125" style="188"/>
    <col min="9729" max="9729" width="16.5" style="188" customWidth="1"/>
    <col min="9730" max="9730" width="16" style="188" customWidth="1"/>
    <col min="9731" max="9731" width="15.83203125" style="188" customWidth="1"/>
    <col min="9732" max="9732" width="17.6640625" style="188" customWidth="1"/>
    <col min="9733" max="9984" width="9.33203125" style="188"/>
    <col min="9985" max="9985" width="16.5" style="188" customWidth="1"/>
    <col min="9986" max="9986" width="16" style="188" customWidth="1"/>
    <col min="9987" max="9987" width="15.83203125" style="188" customWidth="1"/>
    <col min="9988" max="9988" width="17.6640625" style="188" customWidth="1"/>
    <col min="9989" max="10240" width="9.33203125" style="188"/>
    <col min="10241" max="10241" width="16.5" style="188" customWidth="1"/>
    <col min="10242" max="10242" width="16" style="188" customWidth="1"/>
    <col min="10243" max="10243" width="15.83203125" style="188" customWidth="1"/>
    <col min="10244" max="10244" width="17.6640625" style="188" customWidth="1"/>
    <col min="10245" max="10496" width="9.33203125" style="188"/>
    <col min="10497" max="10497" width="16.5" style="188" customWidth="1"/>
    <col min="10498" max="10498" width="16" style="188" customWidth="1"/>
    <col min="10499" max="10499" width="15.83203125" style="188" customWidth="1"/>
    <col min="10500" max="10500" width="17.6640625" style="188" customWidth="1"/>
    <col min="10501" max="10752" width="9.33203125" style="188"/>
    <col min="10753" max="10753" width="16.5" style="188" customWidth="1"/>
    <col min="10754" max="10754" width="16" style="188" customWidth="1"/>
    <col min="10755" max="10755" width="15.83203125" style="188" customWidth="1"/>
    <col min="10756" max="10756" width="17.6640625" style="188" customWidth="1"/>
    <col min="10757" max="11008" width="9.33203125" style="188"/>
    <col min="11009" max="11009" width="16.5" style="188" customWidth="1"/>
    <col min="11010" max="11010" width="16" style="188" customWidth="1"/>
    <col min="11011" max="11011" width="15.83203125" style="188" customWidth="1"/>
    <col min="11012" max="11012" width="17.6640625" style="188" customWidth="1"/>
    <col min="11013" max="11264" width="9.33203125" style="188"/>
    <col min="11265" max="11265" width="16.5" style="188" customWidth="1"/>
    <col min="11266" max="11266" width="16" style="188" customWidth="1"/>
    <col min="11267" max="11267" width="15.83203125" style="188" customWidth="1"/>
    <col min="11268" max="11268" width="17.6640625" style="188" customWidth="1"/>
    <col min="11269" max="11520" width="9.33203125" style="188"/>
    <col min="11521" max="11521" width="16.5" style="188" customWidth="1"/>
    <col min="11522" max="11522" width="16" style="188" customWidth="1"/>
    <col min="11523" max="11523" width="15.83203125" style="188" customWidth="1"/>
    <col min="11524" max="11524" width="17.6640625" style="188" customWidth="1"/>
    <col min="11525" max="11776" width="9.33203125" style="188"/>
    <col min="11777" max="11777" width="16.5" style="188" customWidth="1"/>
    <col min="11778" max="11778" width="16" style="188" customWidth="1"/>
    <col min="11779" max="11779" width="15.83203125" style="188" customWidth="1"/>
    <col min="11780" max="11780" width="17.6640625" style="188" customWidth="1"/>
    <col min="11781" max="12032" width="9.33203125" style="188"/>
    <col min="12033" max="12033" width="16.5" style="188" customWidth="1"/>
    <col min="12034" max="12034" width="16" style="188" customWidth="1"/>
    <col min="12035" max="12035" width="15.83203125" style="188" customWidth="1"/>
    <col min="12036" max="12036" width="17.6640625" style="188" customWidth="1"/>
    <col min="12037" max="12288" width="9.33203125" style="188"/>
    <col min="12289" max="12289" width="16.5" style="188" customWidth="1"/>
    <col min="12290" max="12290" width="16" style="188" customWidth="1"/>
    <col min="12291" max="12291" width="15.83203125" style="188" customWidth="1"/>
    <col min="12292" max="12292" width="17.6640625" style="188" customWidth="1"/>
    <col min="12293" max="12544" width="9.33203125" style="188"/>
    <col min="12545" max="12545" width="16.5" style="188" customWidth="1"/>
    <col min="12546" max="12546" width="16" style="188" customWidth="1"/>
    <col min="12547" max="12547" width="15.83203125" style="188" customWidth="1"/>
    <col min="12548" max="12548" width="17.6640625" style="188" customWidth="1"/>
    <col min="12549" max="12800" width="9.33203125" style="188"/>
    <col min="12801" max="12801" width="16.5" style="188" customWidth="1"/>
    <col min="12802" max="12802" width="16" style="188" customWidth="1"/>
    <col min="12803" max="12803" width="15.83203125" style="188" customWidth="1"/>
    <col min="12804" max="12804" width="17.6640625" style="188" customWidth="1"/>
    <col min="12805" max="13056" width="9.33203125" style="188"/>
    <col min="13057" max="13057" width="16.5" style="188" customWidth="1"/>
    <col min="13058" max="13058" width="16" style="188" customWidth="1"/>
    <col min="13059" max="13059" width="15.83203125" style="188" customWidth="1"/>
    <col min="13060" max="13060" width="17.6640625" style="188" customWidth="1"/>
    <col min="13061" max="13312" width="9.33203125" style="188"/>
    <col min="13313" max="13313" width="16.5" style="188" customWidth="1"/>
    <col min="13314" max="13314" width="16" style="188" customWidth="1"/>
    <col min="13315" max="13315" width="15.83203125" style="188" customWidth="1"/>
    <col min="13316" max="13316" width="17.6640625" style="188" customWidth="1"/>
    <col min="13317" max="13568" width="9.33203125" style="188"/>
    <col min="13569" max="13569" width="16.5" style="188" customWidth="1"/>
    <col min="13570" max="13570" width="16" style="188" customWidth="1"/>
    <col min="13571" max="13571" width="15.83203125" style="188" customWidth="1"/>
    <col min="13572" max="13572" width="17.6640625" style="188" customWidth="1"/>
    <col min="13573" max="13824" width="9.33203125" style="188"/>
    <col min="13825" max="13825" width="16.5" style="188" customWidth="1"/>
    <col min="13826" max="13826" width="16" style="188" customWidth="1"/>
    <col min="13827" max="13827" width="15.83203125" style="188" customWidth="1"/>
    <col min="13828" max="13828" width="17.6640625" style="188" customWidth="1"/>
    <col min="13829" max="14080" width="9.33203125" style="188"/>
    <col min="14081" max="14081" width="16.5" style="188" customWidth="1"/>
    <col min="14082" max="14082" width="16" style="188" customWidth="1"/>
    <col min="14083" max="14083" width="15.83203125" style="188" customWidth="1"/>
    <col min="14084" max="14084" width="17.6640625" style="188" customWidth="1"/>
    <col min="14085" max="14336" width="9.33203125" style="188"/>
    <col min="14337" max="14337" width="16.5" style="188" customWidth="1"/>
    <col min="14338" max="14338" width="16" style="188" customWidth="1"/>
    <col min="14339" max="14339" width="15.83203125" style="188" customWidth="1"/>
    <col min="14340" max="14340" width="17.6640625" style="188" customWidth="1"/>
    <col min="14341" max="14592" width="9.33203125" style="188"/>
    <col min="14593" max="14593" width="16.5" style="188" customWidth="1"/>
    <col min="14594" max="14594" width="16" style="188" customWidth="1"/>
    <col min="14595" max="14595" width="15.83203125" style="188" customWidth="1"/>
    <col min="14596" max="14596" width="17.6640625" style="188" customWidth="1"/>
    <col min="14597" max="14848" width="9.33203125" style="188"/>
    <col min="14849" max="14849" width="16.5" style="188" customWidth="1"/>
    <col min="14850" max="14850" width="16" style="188" customWidth="1"/>
    <col min="14851" max="14851" width="15.83203125" style="188" customWidth="1"/>
    <col min="14852" max="14852" width="17.6640625" style="188" customWidth="1"/>
    <col min="14853" max="15104" width="9.33203125" style="188"/>
    <col min="15105" max="15105" width="16.5" style="188" customWidth="1"/>
    <col min="15106" max="15106" width="16" style="188" customWidth="1"/>
    <col min="15107" max="15107" width="15.83203125" style="188" customWidth="1"/>
    <col min="15108" max="15108" width="17.6640625" style="188" customWidth="1"/>
    <col min="15109" max="15360" width="9.33203125" style="188"/>
    <col min="15361" max="15361" width="16.5" style="188" customWidth="1"/>
    <col min="15362" max="15362" width="16" style="188" customWidth="1"/>
    <col min="15363" max="15363" width="15.83203125" style="188" customWidth="1"/>
    <col min="15364" max="15364" width="17.6640625" style="188" customWidth="1"/>
    <col min="15365" max="15616" width="9.33203125" style="188"/>
    <col min="15617" max="15617" width="16.5" style="188" customWidth="1"/>
    <col min="15618" max="15618" width="16" style="188" customWidth="1"/>
    <col min="15619" max="15619" width="15.83203125" style="188" customWidth="1"/>
    <col min="15620" max="15620" width="17.6640625" style="188" customWidth="1"/>
    <col min="15621" max="15872" width="9.33203125" style="188"/>
    <col min="15873" max="15873" width="16.5" style="188" customWidth="1"/>
    <col min="15874" max="15874" width="16" style="188" customWidth="1"/>
    <col min="15875" max="15875" width="15.83203125" style="188" customWidth="1"/>
    <col min="15876" max="15876" width="17.6640625" style="188" customWidth="1"/>
    <col min="15877" max="16128" width="9.33203125" style="188"/>
    <col min="16129" max="16129" width="16.5" style="188" customWidth="1"/>
    <col min="16130" max="16130" width="16" style="188" customWidth="1"/>
    <col min="16131" max="16131" width="15.83203125" style="188" customWidth="1"/>
    <col min="16132" max="16132" width="17.6640625" style="188" customWidth="1"/>
    <col min="16133" max="16384" width="9.33203125" style="188"/>
  </cols>
  <sheetData>
    <row r="1" spans="1:7" s="139" customFormat="1" ht="15.75" x14ac:dyDescent="0.25">
      <c r="A1" s="393" t="s">
        <v>217</v>
      </c>
      <c r="B1" s="393"/>
      <c r="C1" s="393"/>
      <c r="D1" s="393"/>
      <c r="E1" s="138"/>
      <c r="G1" s="140"/>
    </row>
    <row r="2" spans="1:7" s="142" customFormat="1" x14ac:dyDescent="0.2">
      <c r="A2" s="141"/>
      <c r="B2" s="141"/>
      <c r="C2" s="141"/>
      <c r="D2" s="141"/>
      <c r="E2" s="141"/>
      <c r="G2" s="143"/>
    </row>
    <row r="3" spans="1:7" s="145" customFormat="1" x14ac:dyDescent="0.2">
      <c r="A3" s="144" t="s">
        <v>218</v>
      </c>
      <c r="B3" s="394" t="s">
        <v>219</v>
      </c>
      <c r="C3" s="394"/>
      <c r="D3" s="394"/>
    </row>
    <row r="4" spans="1:7" s="145" customFormat="1" x14ac:dyDescent="0.2">
      <c r="A4" s="144" t="s">
        <v>220</v>
      </c>
      <c r="B4" s="394" t="s">
        <v>221</v>
      </c>
      <c r="C4" s="394"/>
      <c r="D4" s="394"/>
    </row>
    <row r="5" spans="1:7" s="145" customFormat="1" x14ac:dyDescent="0.2">
      <c r="A5" s="148"/>
      <c r="B5" s="149"/>
      <c r="C5" s="146"/>
      <c r="D5" s="147"/>
    </row>
    <row r="6" spans="1:7" s="151" customFormat="1" x14ac:dyDescent="0.2">
      <c r="A6" s="148"/>
      <c r="B6" s="149"/>
      <c r="C6" s="150"/>
    </row>
    <row r="7" spans="1:7" s="152" customFormat="1" x14ac:dyDescent="0.2">
      <c r="A7" s="390" t="s">
        <v>222</v>
      </c>
      <c r="B7" s="390"/>
      <c r="C7" s="390"/>
      <c r="D7" s="390"/>
    </row>
    <row r="8" spans="1:7" s="153" customFormat="1" x14ac:dyDescent="0.2">
      <c r="B8" s="154"/>
      <c r="C8" s="155"/>
      <c r="D8" s="156"/>
    </row>
    <row r="9" spans="1:7" s="152" customFormat="1" x14ac:dyDescent="0.2">
      <c r="B9" s="157" t="s">
        <v>223</v>
      </c>
      <c r="C9" s="155"/>
      <c r="D9" s="156"/>
    </row>
    <row r="10" spans="1:7" s="152" customFormat="1" x14ac:dyDescent="0.2">
      <c r="B10" s="158"/>
      <c r="C10" s="155"/>
      <c r="D10" s="156"/>
    </row>
    <row r="11" spans="1:7" s="152" customFormat="1" x14ac:dyDescent="0.2">
      <c r="A11" s="390" t="s">
        <v>224</v>
      </c>
      <c r="B11" s="390"/>
      <c r="C11" s="390"/>
      <c r="D11" s="390"/>
    </row>
    <row r="12" spans="1:7" s="153" customFormat="1" ht="6" x14ac:dyDescent="0.15">
      <c r="B12" s="159"/>
      <c r="C12" s="160"/>
      <c r="D12" s="161"/>
    </row>
    <row r="13" spans="1:7" s="152" customFormat="1" x14ac:dyDescent="0.2">
      <c r="B13" s="157" t="s">
        <v>225</v>
      </c>
      <c r="C13" s="160"/>
      <c r="D13" s="161"/>
    </row>
    <row r="14" spans="1:7" s="152" customFormat="1" x14ac:dyDescent="0.2">
      <c r="B14" s="162"/>
      <c r="C14" s="162"/>
      <c r="D14" s="163"/>
      <c r="E14" s="162"/>
    </row>
    <row r="15" spans="1:7" s="152" customFormat="1" x14ac:dyDescent="0.2">
      <c r="A15" s="390" t="s">
        <v>226</v>
      </c>
      <c r="B15" s="390"/>
      <c r="C15" s="390"/>
      <c r="D15" s="390"/>
    </row>
    <row r="16" spans="1:7" s="153" customFormat="1" ht="6" x14ac:dyDescent="0.15">
      <c r="B16" s="159"/>
      <c r="C16" s="160"/>
      <c r="D16" s="164"/>
    </row>
    <row r="17" spans="1:5" s="152" customFormat="1" ht="25.5" x14ac:dyDescent="0.2">
      <c r="A17" s="165"/>
      <c r="B17" s="166" t="s">
        <v>227</v>
      </c>
      <c r="C17" s="167">
        <v>4</v>
      </c>
      <c r="D17" s="168" t="s">
        <v>228</v>
      </c>
      <c r="E17" s="169"/>
    </row>
    <row r="18" spans="1:5" s="152" customFormat="1" x14ac:dyDescent="0.2">
      <c r="A18" s="165"/>
      <c r="B18" s="166" t="s">
        <v>229</v>
      </c>
      <c r="C18" s="167">
        <v>0.7</v>
      </c>
      <c r="D18" s="168" t="s">
        <v>228</v>
      </c>
      <c r="E18" s="169"/>
    </row>
    <row r="19" spans="1:5" s="152" customFormat="1" ht="51" x14ac:dyDescent="0.2">
      <c r="A19" s="165"/>
      <c r="B19" s="166" t="s">
        <v>230</v>
      </c>
      <c r="C19" s="167">
        <v>0.42</v>
      </c>
      <c r="D19" s="168" t="s">
        <v>228</v>
      </c>
      <c r="E19" s="169"/>
    </row>
    <row r="20" spans="1:5" s="152" customFormat="1" ht="51" x14ac:dyDescent="0.2">
      <c r="A20" s="165"/>
      <c r="B20" s="166" t="s">
        <v>231</v>
      </c>
      <c r="C20" s="167">
        <v>0.63</v>
      </c>
      <c r="D20" s="168" t="s">
        <v>228</v>
      </c>
      <c r="E20" s="169"/>
    </row>
    <row r="21" spans="1:5" s="152" customFormat="1" x14ac:dyDescent="0.2">
      <c r="A21" s="170"/>
      <c r="B21" s="171"/>
      <c r="C21" s="172"/>
      <c r="D21" s="173"/>
      <c r="E21" s="169"/>
    </row>
    <row r="22" spans="1:5" s="152" customFormat="1" x14ac:dyDescent="0.2">
      <c r="A22" s="165"/>
      <c r="B22" s="166" t="s">
        <v>232</v>
      </c>
      <c r="C22" s="167">
        <v>7.28</v>
      </c>
      <c r="D22" s="168" t="s">
        <v>228</v>
      </c>
      <c r="E22" s="169"/>
    </row>
    <row r="23" spans="1:5" s="152" customFormat="1" ht="12.75" customHeight="1" x14ac:dyDescent="0.2">
      <c r="C23" s="174"/>
      <c r="D23" s="175"/>
    </row>
    <row r="24" spans="1:5" s="152" customFormat="1" ht="12.75" customHeight="1" x14ac:dyDescent="0.2">
      <c r="A24" s="390" t="s">
        <v>233</v>
      </c>
      <c r="B24" s="390"/>
      <c r="C24" s="390"/>
      <c r="D24" s="390"/>
    </row>
    <row r="25" spans="1:5" s="153" customFormat="1" ht="6" x14ac:dyDescent="0.15">
      <c r="B25" s="159"/>
      <c r="C25" s="176"/>
      <c r="D25" s="177"/>
    </row>
    <row r="26" spans="1:5" s="152" customFormat="1" ht="25.5" x14ac:dyDescent="0.2">
      <c r="A26" s="165"/>
      <c r="B26" s="178" t="s">
        <v>234</v>
      </c>
      <c r="C26" s="179">
        <f>C27+C28+C29+C30</f>
        <v>13.15</v>
      </c>
      <c r="D26" s="180" t="s">
        <v>228</v>
      </c>
      <c r="E26" s="169"/>
    </row>
    <row r="27" spans="1:5" s="152" customFormat="1" x14ac:dyDescent="0.2">
      <c r="B27" s="181" t="s">
        <v>235</v>
      </c>
      <c r="C27" s="167">
        <v>5</v>
      </c>
      <c r="D27" s="168" t="s">
        <v>228</v>
      </c>
      <c r="E27" s="169"/>
    </row>
    <row r="28" spans="1:5" s="152" customFormat="1" x14ac:dyDescent="0.2">
      <c r="B28" s="181" t="s">
        <v>236</v>
      </c>
      <c r="C28" s="182">
        <v>3</v>
      </c>
      <c r="D28" s="183" t="s">
        <v>228</v>
      </c>
      <c r="E28" s="169"/>
    </row>
    <row r="29" spans="1:5" s="152" customFormat="1" ht="12.75" customHeight="1" x14ac:dyDescent="0.2">
      <c r="B29" s="181" t="s">
        <v>237</v>
      </c>
      <c r="C29" s="182">
        <v>0.65</v>
      </c>
      <c r="D29" s="183" t="s">
        <v>228</v>
      </c>
    </row>
    <row r="30" spans="1:5" s="152" customFormat="1" ht="12.75" customHeight="1" x14ac:dyDescent="0.2">
      <c r="B30" s="181" t="s">
        <v>238</v>
      </c>
      <c r="C30" s="182">
        <f>IF(B9="Com Desoneração",4.5,0)</f>
        <v>4.5</v>
      </c>
      <c r="D30" s="168" t="s">
        <v>228</v>
      </c>
    </row>
    <row r="31" spans="1:5" s="152" customFormat="1" ht="12.75" customHeight="1" x14ac:dyDescent="0.2">
      <c r="C31" s="162"/>
      <c r="D31" s="163"/>
    </row>
    <row r="32" spans="1:5" s="152" customFormat="1" x14ac:dyDescent="0.2">
      <c r="A32" s="390" t="s">
        <v>239</v>
      </c>
      <c r="B32" s="390"/>
      <c r="C32" s="390"/>
      <c r="D32" s="390"/>
    </row>
    <row r="33" spans="1:5" s="153" customFormat="1" ht="6" x14ac:dyDescent="0.15">
      <c r="B33" s="159"/>
      <c r="C33" s="160"/>
      <c r="D33" s="161"/>
    </row>
    <row r="34" spans="1:5" s="152" customFormat="1" ht="12.75" customHeight="1" x14ac:dyDescent="0.2">
      <c r="B34" s="174" t="s">
        <v>240</v>
      </c>
      <c r="D34" s="391">
        <f>ROUND((((1+($C$17/100)+($C$19/100)+($C$18/100))*(1+($C$20/100))*(1+($C$22/100)))/(1-$C$26/100)-1),4)</f>
        <v>0.30669999999999997</v>
      </c>
      <c r="E34" s="184"/>
    </row>
    <row r="35" spans="1:5" s="152" customFormat="1" ht="12.75" customHeight="1" x14ac:dyDescent="0.2">
      <c r="B35" s="162" t="s">
        <v>241</v>
      </c>
      <c r="D35" s="392"/>
      <c r="E35" s="185"/>
    </row>
    <row r="36" spans="1:5" s="152" customFormat="1" x14ac:dyDescent="0.2">
      <c r="C36" s="186"/>
      <c r="D36" s="187"/>
    </row>
    <row r="37" spans="1:5" ht="12.75" customHeight="1" x14ac:dyDescent="0.2"/>
    <row r="38" spans="1:5" ht="39" customHeight="1" x14ac:dyDescent="0.2"/>
    <row r="39" spans="1:5" ht="30" customHeight="1" x14ac:dyDescent="0.2">
      <c r="A39" s="382" t="s">
        <v>162</v>
      </c>
      <c r="B39" s="382"/>
      <c r="C39" s="382"/>
      <c r="D39" s="382"/>
    </row>
  </sheetData>
  <mergeCells count="10">
    <mergeCell ref="A39:D39"/>
    <mergeCell ref="A24:D24"/>
    <mergeCell ref="A32:D32"/>
    <mergeCell ref="D34:D35"/>
    <mergeCell ref="A1:D1"/>
    <mergeCell ref="B3:D3"/>
    <mergeCell ref="B4:D4"/>
    <mergeCell ref="A7:D7"/>
    <mergeCell ref="A11:D11"/>
    <mergeCell ref="A15:D15"/>
  </mergeCells>
  <conditionalFormatting sqref="E34">
    <cfRule type="cellIs" dxfId="0" priority="1" stopIfTrue="1" operator="equal">
      <formula>"Atende"</formula>
    </cfRule>
  </conditionalFormatting>
  <dataValidations count="2">
    <dataValidation type="list" allowBlank="1" showInputMessage="1" showErrorMessage="1" sqref="B13 IX13 ST13 ACP13 AML13 AWH13 BGD13 BPZ13 BZV13 CJR13 CTN13 DDJ13 DNF13 DXB13 EGX13 EQT13 FAP13 FKL13 FUH13 GED13 GNZ13 GXV13 HHR13 HRN13 IBJ13 ILF13 IVB13 JEX13 JOT13 JYP13 KIL13 KSH13 LCD13 LLZ13 LVV13 MFR13 MPN13 MZJ13 NJF13 NTB13 OCX13 OMT13 OWP13 PGL13 PQH13 QAD13 QJZ13 QTV13 RDR13 RNN13 RXJ13 SHF13 SRB13 TAX13 TKT13 TUP13 UEL13 UOH13 UYD13 VHZ13 VRV13 WBR13 WLN13 WVJ13 B65549 IX65549 ST65549 ACP65549 AML65549 AWH65549 BGD65549 BPZ65549 BZV65549 CJR65549 CTN65549 DDJ65549 DNF65549 DXB65549 EGX65549 EQT65549 FAP65549 FKL65549 FUH65549 GED65549 GNZ65549 GXV65549 HHR65549 HRN65549 IBJ65549 ILF65549 IVB65549 JEX65549 JOT65549 JYP65549 KIL65549 KSH65549 LCD65549 LLZ65549 LVV65549 MFR65549 MPN65549 MZJ65549 NJF65549 NTB65549 OCX65549 OMT65549 OWP65549 PGL65549 PQH65549 QAD65549 QJZ65549 QTV65549 RDR65549 RNN65549 RXJ65549 SHF65549 SRB65549 TAX65549 TKT65549 TUP65549 UEL65549 UOH65549 UYD65549 VHZ65549 VRV65549 WBR65549 WLN65549 WVJ65549 B131085 IX131085 ST131085 ACP131085 AML131085 AWH131085 BGD131085 BPZ131085 BZV131085 CJR131085 CTN131085 DDJ131085 DNF131085 DXB131085 EGX131085 EQT131085 FAP131085 FKL131085 FUH131085 GED131085 GNZ131085 GXV131085 HHR131085 HRN131085 IBJ131085 ILF131085 IVB131085 JEX131085 JOT131085 JYP131085 KIL131085 KSH131085 LCD131085 LLZ131085 LVV131085 MFR131085 MPN131085 MZJ131085 NJF131085 NTB131085 OCX131085 OMT131085 OWP131085 PGL131085 PQH131085 QAD131085 QJZ131085 QTV131085 RDR131085 RNN131085 RXJ131085 SHF131085 SRB131085 TAX131085 TKT131085 TUP131085 UEL131085 UOH131085 UYD131085 VHZ131085 VRV131085 WBR131085 WLN131085 WVJ131085 B196621 IX196621 ST196621 ACP196621 AML196621 AWH196621 BGD196621 BPZ196621 BZV196621 CJR196621 CTN196621 DDJ196621 DNF196621 DXB196621 EGX196621 EQT196621 FAP196621 FKL196621 FUH196621 GED196621 GNZ196621 GXV196621 HHR196621 HRN196621 IBJ196621 ILF196621 IVB196621 JEX196621 JOT196621 JYP196621 KIL196621 KSH196621 LCD196621 LLZ196621 LVV196621 MFR196621 MPN196621 MZJ196621 NJF196621 NTB196621 OCX196621 OMT196621 OWP196621 PGL196621 PQH196621 QAD196621 QJZ196621 QTV196621 RDR196621 RNN196621 RXJ196621 SHF196621 SRB196621 TAX196621 TKT196621 TUP196621 UEL196621 UOH196621 UYD196621 VHZ196621 VRV196621 WBR196621 WLN196621 WVJ196621 B262157 IX262157 ST262157 ACP262157 AML262157 AWH262157 BGD262157 BPZ262157 BZV262157 CJR262157 CTN262157 DDJ262157 DNF262157 DXB262157 EGX262157 EQT262157 FAP262157 FKL262157 FUH262157 GED262157 GNZ262157 GXV262157 HHR262157 HRN262157 IBJ262157 ILF262157 IVB262157 JEX262157 JOT262157 JYP262157 KIL262157 KSH262157 LCD262157 LLZ262157 LVV262157 MFR262157 MPN262157 MZJ262157 NJF262157 NTB262157 OCX262157 OMT262157 OWP262157 PGL262157 PQH262157 QAD262157 QJZ262157 QTV262157 RDR262157 RNN262157 RXJ262157 SHF262157 SRB262157 TAX262157 TKT262157 TUP262157 UEL262157 UOH262157 UYD262157 VHZ262157 VRV262157 WBR262157 WLN262157 WVJ262157 B327693 IX327693 ST327693 ACP327693 AML327693 AWH327693 BGD327693 BPZ327693 BZV327693 CJR327693 CTN327693 DDJ327693 DNF327693 DXB327693 EGX327693 EQT327693 FAP327693 FKL327693 FUH327693 GED327693 GNZ327693 GXV327693 HHR327693 HRN327693 IBJ327693 ILF327693 IVB327693 JEX327693 JOT327693 JYP327693 KIL327693 KSH327693 LCD327693 LLZ327693 LVV327693 MFR327693 MPN327693 MZJ327693 NJF327693 NTB327693 OCX327693 OMT327693 OWP327693 PGL327693 PQH327693 QAD327693 QJZ327693 QTV327693 RDR327693 RNN327693 RXJ327693 SHF327693 SRB327693 TAX327693 TKT327693 TUP327693 UEL327693 UOH327693 UYD327693 VHZ327693 VRV327693 WBR327693 WLN327693 WVJ327693 B393229 IX393229 ST393229 ACP393229 AML393229 AWH393229 BGD393229 BPZ393229 BZV393229 CJR393229 CTN393229 DDJ393229 DNF393229 DXB393229 EGX393229 EQT393229 FAP393229 FKL393229 FUH393229 GED393229 GNZ393229 GXV393229 HHR393229 HRN393229 IBJ393229 ILF393229 IVB393229 JEX393229 JOT393229 JYP393229 KIL393229 KSH393229 LCD393229 LLZ393229 LVV393229 MFR393229 MPN393229 MZJ393229 NJF393229 NTB393229 OCX393229 OMT393229 OWP393229 PGL393229 PQH393229 QAD393229 QJZ393229 QTV393229 RDR393229 RNN393229 RXJ393229 SHF393229 SRB393229 TAX393229 TKT393229 TUP393229 UEL393229 UOH393229 UYD393229 VHZ393229 VRV393229 WBR393229 WLN393229 WVJ393229 B458765 IX458765 ST458765 ACP458765 AML458765 AWH458765 BGD458765 BPZ458765 BZV458765 CJR458765 CTN458765 DDJ458765 DNF458765 DXB458765 EGX458765 EQT458765 FAP458765 FKL458765 FUH458765 GED458765 GNZ458765 GXV458765 HHR458765 HRN458765 IBJ458765 ILF458765 IVB458765 JEX458765 JOT458765 JYP458765 KIL458765 KSH458765 LCD458765 LLZ458765 LVV458765 MFR458765 MPN458765 MZJ458765 NJF458765 NTB458765 OCX458765 OMT458765 OWP458765 PGL458765 PQH458765 QAD458765 QJZ458765 QTV458765 RDR458765 RNN458765 RXJ458765 SHF458765 SRB458765 TAX458765 TKT458765 TUP458765 UEL458765 UOH458765 UYD458765 VHZ458765 VRV458765 WBR458765 WLN458765 WVJ458765 B524301 IX524301 ST524301 ACP524301 AML524301 AWH524301 BGD524301 BPZ524301 BZV524301 CJR524301 CTN524301 DDJ524301 DNF524301 DXB524301 EGX524301 EQT524301 FAP524301 FKL524301 FUH524301 GED524301 GNZ524301 GXV524301 HHR524301 HRN524301 IBJ524301 ILF524301 IVB524301 JEX524301 JOT524301 JYP524301 KIL524301 KSH524301 LCD524301 LLZ524301 LVV524301 MFR524301 MPN524301 MZJ524301 NJF524301 NTB524301 OCX524301 OMT524301 OWP524301 PGL524301 PQH524301 QAD524301 QJZ524301 QTV524301 RDR524301 RNN524301 RXJ524301 SHF524301 SRB524301 TAX524301 TKT524301 TUP524301 UEL524301 UOH524301 UYD524301 VHZ524301 VRV524301 WBR524301 WLN524301 WVJ524301 B589837 IX589837 ST589837 ACP589837 AML589837 AWH589837 BGD589837 BPZ589837 BZV589837 CJR589837 CTN589837 DDJ589837 DNF589837 DXB589837 EGX589837 EQT589837 FAP589837 FKL589837 FUH589837 GED589837 GNZ589837 GXV589837 HHR589837 HRN589837 IBJ589837 ILF589837 IVB589837 JEX589837 JOT589837 JYP589837 KIL589837 KSH589837 LCD589837 LLZ589837 LVV589837 MFR589837 MPN589837 MZJ589837 NJF589837 NTB589837 OCX589837 OMT589837 OWP589837 PGL589837 PQH589837 QAD589837 QJZ589837 QTV589837 RDR589837 RNN589837 RXJ589837 SHF589837 SRB589837 TAX589837 TKT589837 TUP589837 UEL589837 UOH589837 UYD589837 VHZ589837 VRV589837 WBR589837 WLN589837 WVJ589837 B655373 IX655373 ST655373 ACP655373 AML655373 AWH655373 BGD655373 BPZ655373 BZV655373 CJR655373 CTN655373 DDJ655373 DNF655373 DXB655373 EGX655373 EQT655373 FAP655373 FKL655373 FUH655373 GED655373 GNZ655373 GXV655373 HHR655373 HRN655373 IBJ655373 ILF655373 IVB655373 JEX655373 JOT655373 JYP655373 KIL655373 KSH655373 LCD655373 LLZ655373 LVV655373 MFR655373 MPN655373 MZJ655373 NJF655373 NTB655373 OCX655373 OMT655373 OWP655373 PGL655373 PQH655373 QAD655373 QJZ655373 QTV655373 RDR655373 RNN655373 RXJ655373 SHF655373 SRB655373 TAX655373 TKT655373 TUP655373 UEL655373 UOH655373 UYD655373 VHZ655373 VRV655373 WBR655373 WLN655373 WVJ655373 B720909 IX720909 ST720909 ACP720909 AML720909 AWH720909 BGD720909 BPZ720909 BZV720909 CJR720909 CTN720909 DDJ720909 DNF720909 DXB720909 EGX720909 EQT720909 FAP720909 FKL720909 FUH720909 GED720909 GNZ720909 GXV720909 HHR720909 HRN720909 IBJ720909 ILF720909 IVB720909 JEX720909 JOT720909 JYP720909 KIL720909 KSH720909 LCD720909 LLZ720909 LVV720909 MFR720909 MPN720909 MZJ720909 NJF720909 NTB720909 OCX720909 OMT720909 OWP720909 PGL720909 PQH720909 QAD720909 QJZ720909 QTV720909 RDR720909 RNN720909 RXJ720909 SHF720909 SRB720909 TAX720909 TKT720909 TUP720909 UEL720909 UOH720909 UYD720909 VHZ720909 VRV720909 WBR720909 WLN720909 WVJ720909 B786445 IX786445 ST786445 ACP786445 AML786445 AWH786445 BGD786445 BPZ786445 BZV786445 CJR786445 CTN786445 DDJ786445 DNF786445 DXB786445 EGX786445 EQT786445 FAP786445 FKL786445 FUH786445 GED786445 GNZ786445 GXV786445 HHR786445 HRN786445 IBJ786445 ILF786445 IVB786445 JEX786445 JOT786445 JYP786445 KIL786445 KSH786445 LCD786445 LLZ786445 LVV786445 MFR786445 MPN786445 MZJ786445 NJF786445 NTB786445 OCX786445 OMT786445 OWP786445 PGL786445 PQH786445 QAD786445 QJZ786445 QTV786445 RDR786445 RNN786445 RXJ786445 SHF786445 SRB786445 TAX786445 TKT786445 TUP786445 UEL786445 UOH786445 UYD786445 VHZ786445 VRV786445 WBR786445 WLN786445 WVJ786445 B851981 IX851981 ST851981 ACP851981 AML851981 AWH851981 BGD851981 BPZ851981 BZV851981 CJR851981 CTN851981 DDJ851981 DNF851981 DXB851981 EGX851981 EQT851981 FAP851981 FKL851981 FUH851981 GED851981 GNZ851981 GXV851981 HHR851981 HRN851981 IBJ851981 ILF851981 IVB851981 JEX851981 JOT851981 JYP851981 KIL851981 KSH851981 LCD851981 LLZ851981 LVV851981 MFR851981 MPN851981 MZJ851981 NJF851981 NTB851981 OCX851981 OMT851981 OWP851981 PGL851981 PQH851981 QAD851981 QJZ851981 QTV851981 RDR851981 RNN851981 RXJ851981 SHF851981 SRB851981 TAX851981 TKT851981 TUP851981 UEL851981 UOH851981 UYD851981 VHZ851981 VRV851981 WBR851981 WLN851981 WVJ851981 B917517 IX917517 ST917517 ACP917517 AML917517 AWH917517 BGD917517 BPZ917517 BZV917517 CJR917517 CTN917517 DDJ917517 DNF917517 DXB917517 EGX917517 EQT917517 FAP917517 FKL917517 FUH917517 GED917517 GNZ917517 GXV917517 HHR917517 HRN917517 IBJ917517 ILF917517 IVB917517 JEX917517 JOT917517 JYP917517 KIL917517 KSH917517 LCD917517 LLZ917517 LVV917517 MFR917517 MPN917517 MZJ917517 NJF917517 NTB917517 OCX917517 OMT917517 OWP917517 PGL917517 PQH917517 QAD917517 QJZ917517 QTV917517 RDR917517 RNN917517 RXJ917517 SHF917517 SRB917517 TAX917517 TKT917517 TUP917517 UEL917517 UOH917517 UYD917517 VHZ917517 VRV917517 WBR917517 WLN917517 WVJ917517 B983053 IX983053 ST983053 ACP983053 AML983053 AWH983053 BGD983053 BPZ983053 BZV983053 CJR983053 CTN983053 DDJ983053 DNF983053 DXB983053 EGX983053 EQT983053 FAP983053 FKL983053 FUH983053 GED983053 GNZ983053 GXV983053 HHR983053 HRN983053 IBJ983053 ILF983053 IVB983053 JEX983053 JOT983053 JYP983053 KIL983053 KSH983053 LCD983053 LLZ983053 LVV983053 MFR983053 MPN983053 MZJ983053 NJF983053 NTB983053 OCX983053 OMT983053 OWP983053 PGL983053 PQH983053 QAD983053 QJZ983053 QTV983053 RDR983053 RNN983053 RXJ983053 SHF983053 SRB983053 TAX983053 TKT983053 TUP983053 UEL983053 UOH983053 UYD983053 VHZ983053 VRV983053 WBR983053 WLN983053 WVJ983053">
      <formula1>"Edificações, Fornecimento de Materiais e Equipamentos, Redes de Água, Esgoto ou Correlatas, Rodovias e Ferrovias, Portuárias, Marítimas e Fluviais,"</formula1>
    </dataValidation>
    <dataValidation type="list" allowBlank="1" showInputMessage="1" showErrorMessage="1" sqref="B9 IX9 ST9 ACP9 AML9 AWH9 BGD9 BPZ9 BZV9 CJR9 CTN9 DDJ9 DNF9 DXB9 EGX9 EQT9 FAP9 FKL9 FUH9 GED9 GNZ9 GXV9 HHR9 HRN9 IBJ9 ILF9 IVB9 JEX9 JOT9 JYP9 KIL9 KSH9 LCD9 LLZ9 LVV9 MFR9 MPN9 MZJ9 NJF9 NTB9 OCX9 OMT9 OWP9 PGL9 PQH9 QAD9 QJZ9 QTV9 RDR9 RNN9 RXJ9 SHF9 SRB9 TAX9 TKT9 TUP9 UEL9 UOH9 UYD9 VHZ9 VRV9 WBR9 WLN9 WVJ9 B65545 IX65545 ST65545 ACP65545 AML65545 AWH65545 BGD65545 BPZ65545 BZV65545 CJR65545 CTN65545 DDJ65545 DNF65545 DXB65545 EGX65545 EQT65545 FAP65545 FKL65545 FUH65545 GED65545 GNZ65545 GXV65545 HHR65545 HRN65545 IBJ65545 ILF65545 IVB65545 JEX65545 JOT65545 JYP65545 KIL65545 KSH65545 LCD65545 LLZ65545 LVV65545 MFR65545 MPN65545 MZJ65545 NJF65545 NTB65545 OCX65545 OMT65545 OWP65545 PGL65545 PQH65545 QAD65545 QJZ65545 QTV65545 RDR65545 RNN65545 RXJ65545 SHF65545 SRB65545 TAX65545 TKT65545 TUP65545 UEL65545 UOH65545 UYD65545 VHZ65545 VRV65545 WBR65545 WLN65545 WVJ65545 B131081 IX131081 ST131081 ACP131081 AML131081 AWH131081 BGD131081 BPZ131081 BZV131081 CJR131081 CTN131081 DDJ131081 DNF131081 DXB131081 EGX131081 EQT131081 FAP131081 FKL131081 FUH131081 GED131081 GNZ131081 GXV131081 HHR131081 HRN131081 IBJ131081 ILF131081 IVB131081 JEX131081 JOT131081 JYP131081 KIL131081 KSH131081 LCD131081 LLZ131081 LVV131081 MFR131081 MPN131081 MZJ131081 NJF131081 NTB131081 OCX131081 OMT131081 OWP131081 PGL131081 PQH131081 QAD131081 QJZ131081 QTV131081 RDR131081 RNN131081 RXJ131081 SHF131081 SRB131081 TAX131081 TKT131081 TUP131081 UEL131081 UOH131081 UYD131081 VHZ131081 VRV131081 WBR131081 WLN131081 WVJ131081 B196617 IX196617 ST196617 ACP196617 AML196617 AWH196617 BGD196617 BPZ196617 BZV196617 CJR196617 CTN196617 DDJ196617 DNF196617 DXB196617 EGX196617 EQT196617 FAP196617 FKL196617 FUH196617 GED196617 GNZ196617 GXV196617 HHR196617 HRN196617 IBJ196617 ILF196617 IVB196617 JEX196617 JOT196617 JYP196617 KIL196617 KSH196617 LCD196617 LLZ196617 LVV196617 MFR196617 MPN196617 MZJ196617 NJF196617 NTB196617 OCX196617 OMT196617 OWP196617 PGL196617 PQH196617 QAD196617 QJZ196617 QTV196617 RDR196617 RNN196617 RXJ196617 SHF196617 SRB196617 TAX196617 TKT196617 TUP196617 UEL196617 UOH196617 UYD196617 VHZ196617 VRV196617 WBR196617 WLN196617 WVJ196617 B262153 IX262153 ST262153 ACP262153 AML262153 AWH262153 BGD262153 BPZ262153 BZV262153 CJR262153 CTN262153 DDJ262153 DNF262153 DXB262153 EGX262153 EQT262153 FAP262153 FKL262153 FUH262153 GED262153 GNZ262153 GXV262153 HHR262153 HRN262153 IBJ262153 ILF262153 IVB262153 JEX262153 JOT262153 JYP262153 KIL262153 KSH262153 LCD262153 LLZ262153 LVV262153 MFR262153 MPN262153 MZJ262153 NJF262153 NTB262153 OCX262153 OMT262153 OWP262153 PGL262153 PQH262153 QAD262153 QJZ262153 QTV262153 RDR262153 RNN262153 RXJ262153 SHF262153 SRB262153 TAX262153 TKT262153 TUP262153 UEL262153 UOH262153 UYD262153 VHZ262153 VRV262153 WBR262153 WLN262153 WVJ262153 B327689 IX327689 ST327689 ACP327689 AML327689 AWH327689 BGD327689 BPZ327689 BZV327689 CJR327689 CTN327689 DDJ327689 DNF327689 DXB327689 EGX327689 EQT327689 FAP327689 FKL327689 FUH327689 GED327689 GNZ327689 GXV327689 HHR327689 HRN327689 IBJ327689 ILF327689 IVB327689 JEX327689 JOT327689 JYP327689 KIL327689 KSH327689 LCD327689 LLZ327689 LVV327689 MFR327689 MPN327689 MZJ327689 NJF327689 NTB327689 OCX327689 OMT327689 OWP327689 PGL327689 PQH327689 QAD327689 QJZ327689 QTV327689 RDR327689 RNN327689 RXJ327689 SHF327689 SRB327689 TAX327689 TKT327689 TUP327689 UEL327689 UOH327689 UYD327689 VHZ327689 VRV327689 WBR327689 WLN327689 WVJ327689 B393225 IX393225 ST393225 ACP393225 AML393225 AWH393225 BGD393225 BPZ393225 BZV393225 CJR393225 CTN393225 DDJ393225 DNF393225 DXB393225 EGX393225 EQT393225 FAP393225 FKL393225 FUH393225 GED393225 GNZ393225 GXV393225 HHR393225 HRN393225 IBJ393225 ILF393225 IVB393225 JEX393225 JOT393225 JYP393225 KIL393225 KSH393225 LCD393225 LLZ393225 LVV393225 MFR393225 MPN393225 MZJ393225 NJF393225 NTB393225 OCX393225 OMT393225 OWP393225 PGL393225 PQH393225 QAD393225 QJZ393225 QTV393225 RDR393225 RNN393225 RXJ393225 SHF393225 SRB393225 TAX393225 TKT393225 TUP393225 UEL393225 UOH393225 UYD393225 VHZ393225 VRV393225 WBR393225 WLN393225 WVJ393225 B458761 IX458761 ST458761 ACP458761 AML458761 AWH458761 BGD458761 BPZ458761 BZV458761 CJR458761 CTN458761 DDJ458761 DNF458761 DXB458761 EGX458761 EQT458761 FAP458761 FKL458761 FUH458761 GED458761 GNZ458761 GXV458761 HHR458761 HRN458761 IBJ458761 ILF458761 IVB458761 JEX458761 JOT458761 JYP458761 KIL458761 KSH458761 LCD458761 LLZ458761 LVV458761 MFR458761 MPN458761 MZJ458761 NJF458761 NTB458761 OCX458761 OMT458761 OWP458761 PGL458761 PQH458761 QAD458761 QJZ458761 QTV458761 RDR458761 RNN458761 RXJ458761 SHF458761 SRB458761 TAX458761 TKT458761 TUP458761 UEL458761 UOH458761 UYD458761 VHZ458761 VRV458761 WBR458761 WLN458761 WVJ458761 B524297 IX524297 ST524297 ACP524297 AML524297 AWH524297 BGD524297 BPZ524297 BZV524297 CJR524297 CTN524297 DDJ524297 DNF524297 DXB524297 EGX524297 EQT524297 FAP524297 FKL524297 FUH524297 GED524297 GNZ524297 GXV524297 HHR524297 HRN524297 IBJ524297 ILF524297 IVB524297 JEX524297 JOT524297 JYP524297 KIL524297 KSH524297 LCD524297 LLZ524297 LVV524297 MFR524297 MPN524297 MZJ524297 NJF524297 NTB524297 OCX524297 OMT524297 OWP524297 PGL524297 PQH524297 QAD524297 QJZ524297 QTV524297 RDR524297 RNN524297 RXJ524297 SHF524297 SRB524297 TAX524297 TKT524297 TUP524297 UEL524297 UOH524297 UYD524297 VHZ524297 VRV524297 WBR524297 WLN524297 WVJ524297 B589833 IX589833 ST589833 ACP589833 AML589833 AWH589833 BGD589833 BPZ589833 BZV589833 CJR589833 CTN589833 DDJ589833 DNF589833 DXB589833 EGX589833 EQT589833 FAP589833 FKL589833 FUH589833 GED589833 GNZ589833 GXV589833 HHR589833 HRN589833 IBJ589833 ILF589833 IVB589833 JEX589833 JOT589833 JYP589833 KIL589833 KSH589833 LCD589833 LLZ589833 LVV589833 MFR589833 MPN589833 MZJ589833 NJF589833 NTB589833 OCX589833 OMT589833 OWP589833 PGL589833 PQH589833 QAD589833 QJZ589833 QTV589833 RDR589833 RNN589833 RXJ589833 SHF589833 SRB589833 TAX589833 TKT589833 TUP589833 UEL589833 UOH589833 UYD589833 VHZ589833 VRV589833 WBR589833 WLN589833 WVJ589833 B655369 IX655369 ST655369 ACP655369 AML655369 AWH655369 BGD655369 BPZ655369 BZV655369 CJR655369 CTN655369 DDJ655369 DNF655369 DXB655369 EGX655369 EQT655369 FAP655369 FKL655369 FUH655369 GED655369 GNZ655369 GXV655369 HHR655369 HRN655369 IBJ655369 ILF655369 IVB655369 JEX655369 JOT655369 JYP655369 KIL655369 KSH655369 LCD655369 LLZ655369 LVV655369 MFR655369 MPN655369 MZJ655369 NJF655369 NTB655369 OCX655369 OMT655369 OWP655369 PGL655369 PQH655369 QAD655369 QJZ655369 QTV655369 RDR655369 RNN655369 RXJ655369 SHF655369 SRB655369 TAX655369 TKT655369 TUP655369 UEL655369 UOH655369 UYD655369 VHZ655369 VRV655369 WBR655369 WLN655369 WVJ655369 B720905 IX720905 ST720905 ACP720905 AML720905 AWH720905 BGD720905 BPZ720905 BZV720905 CJR720905 CTN720905 DDJ720905 DNF720905 DXB720905 EGX720905 EQT720905 FAP720905 FKL720905 FUH720905 GED720905 GNZ720905 GXV720905 HHR720905 HRN720905 IBJ720905 ILF720905 IVB720905 JEX720905 JOT720905 JYP720905 KIL720905 KSH720905 LCD720905 LLZ720905 LVV720905 MFR720905 MPN720905 MZJ720905 NJF720905 NTB720905 OCX720905 OMT720905 OWP720905 PGL720905 PQH720905 QAD720905 QJZ720905 QTV720905 RDR720905 RNN720905 RXJ720905 SHF720905 SRB720905 TAX720905 TKT720905 TUP720905 UEL720905 UOH720905 UYD720905 VHZ720905 VRV720905 WBR720905 WLN720905 WVJ720905 B786441 IX786441 ST786441 ACP786441 AML786441 AWH786441 BGD786441 BPZ786441 BZV786441 CJR786441 CTN786441 DDJ786441 DNF786441 DXB786441 EGX786441 EQT786441 FAP786441 FKL786441 FUH786441 GED786441 GNZ786441 GXV786441 HHR786441 HRN786441 IBJ786441 ILF786441 IVB786441 JEX786441 JOT786441 JYP786441 KIL786441 KSH786441 LCD786441 LLZ786441 LVV786441 MFR786441 MPN786441 MZJ786441 NJF786441 NTB786441 OCX786441 OMT786441 OWP786441 PGL786441 PQH786441 QAD786441 QJZ786441 QTV786441 RDR786441 RNN786441 RXJ786441 SHF786441 SRB786441 TAX786441 TKT786441 TUP786441 UEL786441 UOH786441 UYD786441 VHZ786441 VRV786441 WBR786441 WLN786441 WVJ786441 B851977 IX851977 ST851977 ACP851977 AML851977 AWH851977 BGD851977 BPZ851977 BZV851977 CJR851977 CTN851977 DDJ851977 DNF851977 DXB851977 EGX851977 EQT851977 FAP851977 FKL851977 FUH851977 GED851977 GNZ851977 GXV851977 HHR851977 HRN851977 IBJ851977 ILF851977 IVB851977 JEX851977 JOT851977 JYP851977 KIL851977 KSH851977 LCD851977 LLZ851977 LVV851977 MFR851977 MPN851977 MZJ851977 NJF851977 NTB851977 OCX851977 OMT851977 OWP851977 PGL851977 PQH851977 QAD851977 QJZ851977 QTV851977 RDR851977 RNN851977 RXJ851977 SHF851977 SRB851977 TAX851977 TKT851977 TUP851977 UEL851977 UOH851977 UYD851977 VHZ851977 VRV851977 WBR851977 WLN851977 WVJ851977 B917513 IX917513 ST917513 ACP917513 AML917513 AWH917513 BGD917513 BPZ917513 BZV917513 CJR917513 CTN917513 DDJ917513 DNF917513 DXB917513 EGX917513 EQT917513 FAP917513 FKL917513 FUH917513 GED917513 GNZ917513 GXV917513 HHR917513 HRN917513 IBJ917513 ILF917513 IVB917513 JEX917513 JOT917513 JYP917513 KIL917513 KSH917513 LCD917513 LLZ917513 LVV917513 MFR917513 MPN917513 MZJ917513 NJF917513 NTB917513 OCX917513 OMT917513 OWP917513 PGL917513 PQH917513 QAD917513 QJZ917513 QTV917513 RDR917513 RNN917513 RXJ917513 SHF917513 SRB917513 TAX917513 TKT917513 TUP917513 UEL917513 UOH917513 UYD917513 VHZ917513 VRV917513 WBR917513 WLN917513 WVJ917513 B983049 IX983049 ST983049 ACP983049 AML983049 AWH983049 BGD983049 BPZ983049 BZV983049 CJR983049 CTN983049 DDJ983049 DNF983049 DXB983049 EGX983049 EQT983049 FAP983049 FKL983049 FUH983049 GED983049 GNZ983049 GXV983049 HHR983049 HRN983049 IBJ983049 ILF983049 IVB983049 JEX983049 JOT983049 JYP983049 KIL983049 KSH983049 LCD983049 LLZ983049 LVV983049 MFR983049 MPN983049 MZJ983049 NJF983049 NTB983049 OCX983049 OMT983049 OWP983049 PGL983049 PQH983049 QAD983049 QJZ983049 QTV983049 RDR983049 RNN983049 RXJ983049 SHF983049 SRB983049 TAX983049 TKT983049 TUP983049 UEL983049 UOH983049 UYD983049 VHZ983049 VRV983049 WBR983049 WLN983049 WVJ983049">
      <formula1>"Com Desoneração, Sem Desoneração"</formula1>
    </dataValidation>
  </dataValidations>
  <pageMargins left="0.51181102362204722" right="0.51181102362204722" top="0.78740157480314965" bottom="0.78740157480314965" header="0.31496062992125984" footer="0.31496062992125984"/>
  <pageSetup paperSize="9" orientation="portrait" horizontalDpi="4294967293" verticalDpi="4294967293"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7</vt:i4>
      </vt:variant>
      <vt:variant>
        <vt:lpstr>Intervalos nomeados</vt:lpstr>
      </vt:variant>
      <vt:variant>
        <vt:i4>10</vt:i4>
      </vt:variant>
    </vt:vector>
  </HeadingPairs>
  <TitlesOfParts>
    <vt:vector size="17" baseType="lpstr">
      <vt:lpstr>Planilha Orçamentária</vt:lpstr>
      <vt:lpstr>Cronograma Físico-Financeiro</vt:lpstr>
      <vt:lpstr>Memorial de Calculo</vt:lpstr>
      <vt:lpstr>Comp. 01 </vt:lpstr>
      <vt:lpstr>Comp. 02 (2)</vt:lpstr>
      <vt:lpstr>Memória de cálculo - Comp. 02</vt:lpstr>
      <vt:lpstr>DETALHE DO BDI</vt:lpstr>
      <vt:lpstr>'Comp. 01 '!Area_de_impressao</vt:lpstr>
      <vt:lpstr>'Comp. 02 (2)'!Area_de_impressao</vt:lpstr>
      <vt:lpstr>'Cronograma Físico-Financeiro'!Area_de_impressao</vt:lpstr>
      <vt:lpstr>'Memorial de Calculo'!Area_de_impressao</vt:lpstr>
      <vt:lpstr>'Planilha Orçamentária'!Area_de_impressao</vt:lpstr>
      <vt:lpstr>'Comp. 02 (2)'!Print_Area</vt:lpstr>
      <vt:lpstr>'Cronograma Físico-Financeiro'!Print_Area</vt:lpstr>
      <vt:lpstr>'Memorial de Calculo'!Print_Area</vt:lpstr>
      <vt:lpstr>'Planilha Orçamentária'!Print_Area</vt:lpstr>
      <vt:lpstr>'Memorial de Calculo'!Print_Titles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kleber</dc:creator>
  <cp:lastModifiedBy>Fernando Scardua Binda</cp:lastModifiedBy>
  <cp:lastPrinted>2017-04-05T15:55:34Z</cp:lastPrinted>
  <dcterms:created xsi:type="dcterms:W3CDTF">2015-06-24T14:09:20Z</dcterms:created>
  <dcterms:modified xsi:type="dcterms:W3CDTF">2017-04-06T17:56:44Z</dcterms:modified>
</cp:coreProperties>
</file>