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EstaPasta_de_trabalho" defaultThemeVersion="124226"/>
  <bookViews>
    <workbookView xWindow="0" yWindow="0" windowWidth="28800" windowHeight="12210" tabRatio="820"/>
  </bookViews>
  <sheets>
    <sheet name="TIPO 1 sapata-220 v" sheetId="39" r:id="rId1"/>
    <sheet name="cronograma padrão tipo 1" sheetId="79" r:id="rId2"/>
  </sheets>
  <definedNames>
    <definedName name="_Fill" hidden="1">#REF!</definedName>
    <definedName name="_xlnm._FilterDatabase" localSheetId="0" hidden="1">'TIPO 1 sapata-220 v'!$B$6:$J$627</definedName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ademir" hidden="1">{#N/A,#N/A,FALSE,"Cronograma";#N/A,#N/A,FALSE,"Cronogr. 2"}</definedName>
    <definedName name="_xlnm.Print_Area" localSheetId="1">'cronograma padrão tipo 1'!$A$1:$N$66</definedName>
    <definedName name="_xlnm.Print_Area" localSheetId="0">'TIPO 1 sapata-220 v'!$A$1:$J$632</definedName>
    <definedName name="bosta" hidden="1">{#N/A,#N/A,FALSE,"Cronograma";#N/A,#N/A,FALSE,"Cronogr. 2"}</definedName>
    <definedName name="CA´L" hidden="1">{#N/A,#N/A,FALSE,"Cronograma";#N/A,#N/A,FALSE,"Cronogr. 2"}</definedName>
    <definedName name="concorrentes" hidden="1">{#N/A,#N/A,FALSE,"Cronograma";#N/A,#N/A,FALSE,"Cronogr. 2"}</definedName>
    <definedName name="Popular" hidden="1">{#N/A,#N/A,FALSE,"Cronograma";#N/A,#N/A,FALSE,"Cronogr. 2"}</definedName>
    <definedName name="rio" hidden="1">{#N/A,#N/A,FALSE,"Cronograma";#N/A,#N/A,FALSE,"Cronogr. 2"}</definedName>
    <definedName name="ss" hidden="1">{#N/A,#N/A,FALSE,"Cronograma";#N/A,#N/A,FALSE,"Cronogr. 2"}</definedName>
    <definedName name="_xlnm.Print_Titles" localSheetId="0">'TIPO 1 sapata-220 v'!$1:$6</definedName>
    <definedName name="wrn.Cronograma." hidden="1">{#N/A,#N/A,FALSE,"Cronograma";#N/A,#N/A,FALSE,"Cronogr. 2"}</definedName>
    <definedName name="wrn.GERAL." hidden="1">{#N/A,#N/A,FALSE,"ET-CAPA";#N/A,#N/A,FALSE,"ET-PAG1";#N/A,#N/A,FALSE,"ET-PAG2";#N/A,#N/A,FALSE,"ET-PAG3";#N/A,#N/A,FALSE,"ET-PAG4";#N/A,#N/A,FALSE,"ET-PAG5"}</definedName>
    <definedName name="wrn.PENDENCIAS." hidden="1">{#N/A,#N/A,FALSE,"GERAL";#N/A,#N/A,FALSE,"012-96";#N/A,#N/A,FALSE,"018-96";#N/A,#N/A,FALSE,"027-96";#N/A,#N/A,FALSE,"059-96";#N/A,#N/A,FALSE,"076-96";#N/A,#N/A,FALSE,"019-97";#N/A,#N/A,FALSE,"021-97";#N/A,#N/A,FALSE,"022-97";#N/A,#N/A,FALSE,"028-97"}</definedName>
  </definedNames>
  <calcPr calcId="125725"/>
</workbook>
</file>

<file path=xl/calcChain.xml><?xml version="1.0" encoding="utf-8"?>
<calcChain xmlns="http://schemas.openxmlformats.org/spreadsheetml/2006/main">
  <c r="C55" i="79"/>
  <c r="C53"/>
  <c r="C51"/>
  <c r="C49"/>
  <c r="C45"/>
  <c r="C43"/>
  <c r="C41"/>
  <c r="C39"/>
  <c r="C37"/>
  <c r="C35"/>
  <c r="C33"/>
  <c r="C31"/>
  <c r="C29"/>
  <c r="C27"/>
  <c r="C25"/>
  <c r="C23"/>
  <c r="C21"/>
  <c r="C19"/>
  <c r="C17"/>
  <c r="C15"/>
  <c r="C13"/>
  <c r="C11"/>
  <c r="C9"/>
  <c r="I624" i="39" l="1"/>
  <c r="I602"/>
  <c r="I603"/>
  <c r="I604"/>
  <c r="I605"/>
  <c r="I606"/>
  <c r="I607"/>
  <c r="I608"/>
  <c r="I609"/>
  <c r="I610"/>
  <c r="I611"/>
  <c r="I612"/>
  <c r="I613"/>
  <c r="I614"/>
  <c r="I615"/>
  <c r="I616"/>
  <c r="I617"/>
  <c r="I618"/>
  <c r="I619"/>
  <c r="I620"/>
  <c r="I601"/>
  <c r="I585"/>
  <c r="I586"/>
  <c r="I587"/>
  <c r="I588"/>
  <c r="I589"/>
  <c r="I590"/>
  <c r="I591"/>
  <c r="I592"/>
  <c r="I593"/>
  <c r="I594"/>
  <c r="I595"/>
  <c r="I596"/>
  <c r="I584"/>
  <c r="I578"/>
  <c r="I579"/>
  <c r="I580"/>
  <c r="I577"/>
  <c r="I545"/>
  <c r="I546"/>
  <c r="I547"/>
  <c r="I548"/>
  <c r="I549"/>
  <c r="I551"/>
  <c r="I552"/>
  <c r="I553"/>
  <c r="I554"/>
  <c r="I555"/>
  <c r="I556"/>
  <c r="I557"/>
  <c r="I558"/>
  <c r="I559"/>
  <c r="I560"/>
  <c r="I561"/>
  <c r="I562"/>
  <c r="I563"/>
  <c r="I564"/>
  <c r="I565"/>
  <c r="I566"/>
  <c r="I567"/>
  <c r="I568"/>
  <c r="I569"/>
  <c r="I570"/>
  <c r="I571"/>
  <c r="I572"/>
  <c r="I573"/>
  <c r="I544"/>
  <c r="I537"/>
  <c r="I538"/>
  <c r="I539"/>
  <c r="I536"/>
  <c r="I448"/>
  <c r="J448" s="1"/>
  <c r="I449"/>
  <c r="J449" s="1"/>
  <c r="I450"/>
  <c r="J450" s="1"/>
  <c r="I45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I47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I492"/>
  <c r="J492" s="1"/>
  <c r="I493"/>
  <c r="J493" s="1"/>
  <c r="I494"/>
  <c r="J494" s="1"/>
  <c r="I495"/>
  <c r="J495" s="1"/>
  <c r="I496"/>
  <c r="J496" s="1"/>
  <c r="I497"/>
  <c r="J497" s="1"/>
  <c r="I498"/>
  <c r="J498" s="1"/>
  <c r="I499"/>
  <c r="I500"/>
  <c r="J500" s="1"/>
  <c r="I501"/>
  <c r="J501" s="1"/>
  <c r="I502"/>
  <c r="J502" s="1"/>
  <c r="I503"/>
  <c r="I504"/>
  <c r="J504" s="1"/>
  <c r="I505"/>
  <c r="J505" s="1"/>
  <c r="I506"/>
  <c r="J506" s="1"/>
  <c r="I507"/>
  <c r="J507" s="1"/>
  <c r="I508"/>
  <c r="J508" s="1"/>
  <c r="I509"/>
  <c r="J509" s="1"/>
  <c r="I510"/>
  <c r="J510" s="1"/>
  <c r="I511"/>
  <c r="I512"/>
  <c r="J512" s="1"/>
  <c r="I513"/>
  <c r="J513" s="1"/>
  <c r="I514"/>
  <c r="J514" s="1"/>
  <c r="I515"/>
  <c r="J515" s="1"/>
  <c r="I516"/>
  <c r="J516" s="1"/>
  <c r="I517"/>
  <c r="J517" s="1"/>
  <c r="I518"/>
  <c r="J518" s="1"/>
  <c r="I519"/>
  <c r="J519" s="1"/>
  <c r="I520"/>
  <c r="J520" s="1"/>
  <c r="I521"/>
  <c r="J521" s="1"/>
  <c r="I522"/>
  <c r="J522" s="1"/>
  <c r="I523"/>
  <c r="I524"/>
  <c r="J524" s="1"/>
  <c r="I525"/>
  <c r="J525" s="1"/>
  <c r="I526"/>
  <c r="J526" s="1"/>
  <c r="I527"/>
  <c r="J527" s="1"/>
  <c r="I528"/>
  <c r="J528" s="1"/>
  <c r="I529"/>
  <c r="J529" s="1"/>
  <c r="I530"/>
  <c r="J530" s="1"/>
  <c r="I531"/>
  <c r="I532"/>
  <c r="J532" s="1"/>
  <c r="I447"/>
  <c r="J447" s="1"/>
  <c r="I415"/>
  <c r="J415" s="1"/>
  <c r="I416"/>
  <c r="J416" s="1"/>
  <c r="I417"/>
  <c r="J417" s="1"/>
  <c r="I418"/>
  <c r="J418" s="1"/>
  <c r="I419"/>
  <c r="J419" s="1"/>
  <c r="I420"/>
  <c r="J420" s="1"/>
  <c r="I421"/>
  <c r="J421" s="1"/>
  <c r="I422"/>
  <c r="J422" s="1"/>
  <c r="I423"/>
  <c r="J423" s="1"/>
  <c r="I424"/>
  <c r="J424" s="1"/>
  <c r="I425"/>
  <c r="J425" s="1"/>
  <c r="I426"/>
  <c r="J426" s="1"/>
  <c r="I427"/>
  <c r="J427" s="1"/>
  <c r="I428"/>
  <c r="J428" s="1"/>
  <c r="I429"/>
  <c r="I430"/>
  <c r="J430" s="1"/>
  <c r="I431"/>
  <c r="J431" s="1"/>
  <c r="I432"/>
  <c r="J432" s="1"/>
  <c r="I433"/>
  <c r="J433" s="1"/>
  <c r="I434"/>
  <c r="J434" s="1"/>
  <c r="I435"/>
  <c r="J435" s="1"/>
  <c r="I436"/>
  <c r="J436" s="1"/>
  <c r="I437"/>
  <c r="J437" s="1"/>
  <c r="I438"/>
  <c r="J438" s="1"/>
  <c r="I439"/>
  <c r="J439" s="1"/>
  <c r="I440"/>
  <c r="J440" s="1"/>
  <c r="I441"/>
  <c r="J441" s="1"/>
  <c r="I442"/>
  <c r="J442" s="1"/>
  <c r="I414"/>
  <c r="J414" s="1"/>
  <c r="I391"/>
  <c r="I392"/>
  <c r="J392" s="1"/>
  <c r="I393"/>
  <c r="J393" s="1"/>
  <c r="I394"/>
  <c r="J394" s="1"/>
  <c r="I395"/>
  <c r="J395" s="1"/>
  <c r="I396"/>
  <c r="J396" s="1"/>
  <c r="I397"/>
  <c r="J397" s="1"/>
  <c r="I398"/>
  <c r="J398" s="1"/>
  <c r="I399"/>
  <c r="I400"/>
  <c r="J400" s="1"/>
  <c r="I401"/>
  <c r="J401" s="1"/>
  <c r="I402"/>
  <c r="J402" s="1"/>
  <c r="I403"/>
  <c r="I404"/>
  <c r="J404" s="1"/>
  <c r="I405"/>
  <c r="J405" s="1"/>
  <c r="I406"/>
  <c r="J406" s="1"/>
  <c r="I407"/>
  <c r="J407" s="1"/>
  <c r="I408"/>
  <c r="J408" s="1"/>
  <c r="I409"/>
  <c r="J409" s="1"/>
  <c r="I410"/>
  <c r="J410" s="1"/>
  <c r="I390"/>
  <c r="J390" s="1"/>
  <c r="I357"/>
  <c r="J357" s="1"/>
  <c r="I358"/>
  <c r="J358" s="1"/>
  <c r="I359"/>
  <c r="J359" s="1"/>
  <c r="I360"/>
  <c r="J360" s="1"/>
  <c r="I361"/>
  <c r="J361" s="1"/>
  <c r="I362"/>
  <c r="J362" s="1"/>
  <c r="I363"/>
  <c r="J363" s="1"/>
  <c r="I364"/>
  <c r="J364" s="1"/>
  <c r="I365"/>
  <c r="J365" s="1"/>
  <c r="I366"/>
  <c r="J366" s="1"/>
  <c r="I367"/>
  <c r="J367" s="1"/>
  <c r="I368"/>
  <c r="J368" s="1"/>
  <c r="I369"/>
  <c r="I370"/>
  <c r="J370" s="1"/>
  <c r="I371"/>
  <c r="J371" s="1"/>
  <c r="I372"/>
  <c r="J372" s="1"/>
  <c r="I373"/>
  <c r="J373" s="1"/>
  <c r="I374"/>
  <c r="J374" s="1"/>
  <c r="I375"/>
  <c r="J375" s="1"/>
  <c r="I376"/>
  <c r="J376" s="1"/>
  <c r="I377"/>
  <c r="J377" s="1"/>
  <c r="I378"/>
  <c r="J378" s="1"/>
  <c r="I379"/>
  <c r="J379" s="1"/>
  <c r="I380"/>
  <c r="J380" s="1"/>
  <c r="I381"/>
  <c r="J381" s="1"/>
  <c r="I382"/>
  <c r="J382" s="1"/>
  <c r="I383"/>
  <c r="J383" s="1"/>
  <c r="I384"/>
  <c r="J384" s="1"/>
  <c r="I385"/>
  <c r="I386"/>
  <c r="J386" s="1"/>
  <c r="I356"/>
  <c r="J356" s="1"/>
  <c r="I314"/>
  <c r="J314" s="1"/>
  <c r="I315"/>
  <c r="J315" s="1"/>
  <c r="I316"/>
  <c r="J316" s="1"/>
  <c r="I317"/>
  <c r="J317" s="1"/>
  <c r="I318"/>
  <c r="J318" s="1"/>
  <c r="I319"/>
  <c r="J319" s="1"/>
  <c r="I320"/>
  <c r="J320" s="1"/>
  <c r="I321"/>
  <c r="J321" s="1"/>
  <c r="I322"/>
  <c r="I323"/>
  <c r="J323" s="1"/>
  <c r="I324"/>
  <c r="J324" s="1"/>
  <c r="I325"/>
  <c r="J325" s="1"/>
  <c r="I326"/>
  <c r="J326" s="1"/>
  <c r="I327"/>
  <c r="J327" s="1"/>
  <c r="I328"/>
  <c r="J328" s="1"/>
  <c r="I329"/>
  <c r="J329" s="1"/>
  <c r="I330"/>
  <c r="J330" s="1"/>
  <c r="I331"/>
  <c r="J331" s="1"/>
  <c r="I332"/>
  <c r="J332" s="1"/>
  <c r="I333"/>
  <c r="J333" s="1"/>
  <c r="I334"/>
  <c r="J334" s="1"/>
  <c r="I335"/>
  <c r="J335" s="1"/>
  <c r="I336"/>
  <c r="J336" s="1"/>
  <c r="I337"/>
  <c r="J337" s="1"/>
  <c r="I338"/>
  <c r="I339"/>
  <c r="J339" s="1"/>
  <c r="I340"/>
  <c r="J340" s="1"/>
  <c r="I341"/>
  <c r="J341" s="1"/>
  <c r="I342"/>
  <c r="J342" s="1"/>
  <c r="I343"/>
  <c r="J343" s="1"/>
  <c r="I344"/>
  <c r="J344" s="1"/>
  <c r="I345"/>
  <c r="J345" s="1"/>
  <c r="I346"/>
  <c r="J346" s="1"/>
  <c r="I347"/>
  <c r="J347" s="1"/>
  <c r="I348"/>
  <c r="J348" s="1"/>
  <c r="I349"/>
  <c r="J349" s="1"/>
  <c r="I350"/>
  <c r="J350" s="1"/>
  <c r="I351"/>
  <c r="J351" s="1"/>
  <c r="I352"/>
  <c r="J352" s="1"/>
  <c r="I313"/>
  <c r="J313" s="1"/>
  <c r="I301"/>
  <c r="I302"/>
  <c r="J302" s="1"/>
  <c r="I303"/>
  <c r="J303" s="1"/>
  <c r="I304"/>
  <c r="J304" s="1"/>
  <c r="I305"/>
  <c r="J305" s="1"/>
  <c r="I306"/>
  <c r="J306" s="1"/>
  <c r="I307"/>
  <c r="J307" s="1"/>
  <c r="I308"/>
  <c r="J308" s="1"/>
  <c r="I309"/>
  <c r="J309" s="1"/>
  <c r="I300"/>
  <c r="J300" s="1"/>
  <c r="I217"/>
  <c r="J217" s="1"/>
  <c r="I218"/>
  <c r="J218" s="1"/>
  <c r="I219"/>
  <c r="J219" s="1"/>
  <c r="I220"/>
  <c r="I221"/>
  <c r="J221" s="1"/>
  <c r="I222"/>
  <c r="J222" s="1"/>
  <c r="I223"/>
  <c r="J223" s="1"/>
  <c r="I224"/>
  <c r="J224" s="1"/>
  <c r="I225"/>
  <c r="J225" s="1"/>
  <c r="I226"/>
  <c r="J226" s="1"/>
  <c r="I227"/>
  <c r="J227" s="1"/>
  <c r="I228"/>
  <c r="J228" s="1"/>
  <c r="I229"/>
  <c r="J229" s="1"/>
  <c r="I230"/>
  <c r="J230" s="1"/>
  <c r="I231"/>
  <c r="J231" s="1"/>
  <c r="I232"/>
  <c r="J232" s="1"/>
  <c r="I233"/>
  <c r="J233" s="1"/>
  <c r="I234"/>
  <c r="J234" s="1"/>
  <c r="I235"/>
  <c r="J235" s="1"/>
  <c r="I236"/>
  <c r="I237"/>
  <c r="J237" s="1"/>
  <c r="I238"/>
  <c r="J238" s="1"/>
  <c r="I239"/>
  <c r="J239" s="1"/>
  <c r="I240"/>
  <c r="J240" s="1"/>
  <c r="I241"/>
  <c r="J241" s="1"/>
  <c r="I242"/>
  <c r="J242" s="1"/>
  <c r="I243"/>
  <c r="J243" s="1"/>
  <c r="I244"/>
  <c r="J244" s="1"/>
  <c r="I245"/>
  <c r="J245" s="1"/>
  <c r="I246"/>
  <c r="J246" s="1"/>
  <c r="I247"/>
  <c r="J247" s="1"/>
  <c r="I248"/>
  <c r="J248" s="1"/>
  <c r="I249"/>
  <c r="J249" s="1"/>
  <c r="I250"/>
  <c r="J250" s="1"/>
  <c r="I251"/>
  <c r="J251" s="1"/>
  <c r="I252"/>
  <c r="I253"/>
  <c r="J253" s="1"/>
  <c r="I254"/>
  <c r="J254" s="1"/>
  <c r="I255"/>
  <c r="J255" s="1"/>
  <c r="I256"/>
  <c r="J256" s="1"/>
  <c r="I257"/>
  <c r="J257" s="1"/>
  <c r="I258"/>
  <c r="J258" s="1"/>
  <c r="I259"/>
  <c r="J259" s="1"/>
  <c r="I260"/>
  <c r="J260" s="1"/>
  <c r="I261"/>
  <c r="J261" s="1"/>
  <c r="I262"/>
  <c r="J262" s="1"/>
  <c r="I263"/>
  <c r="J263" s="1"/>
  <c r="I264"/>
  <c r="J264" s="1"/>
  <c r="I265"/>
  <c r="J265" s="1"/>
  <c r="I266"/>
  <c r="J266" s="1"/>
  <c r="I267"/>
  <c r="J267" s="1"/>
  <c r="I268"/>
  <c r="I269"/>
  <c r="J269" s="1"/>
  <c r="I270"/>
  <c r="J270" s="1"/>
  <c r="I271"/>
  <c r="J271" s="1"/>
  <c r="I272"/>
  <c r="J272" s="1"/>
  <c r="I273"/>
  <c r="J273" s="1"/>
  <c r="I274"/>
  <c r="J274" s="1"/>
  <c r="I275"/>
  <c r="J275" s="1"/>
  <c r="I276"/>
  <c r="J276" s="1"/>
  <c r="I277"/>
  <c r="J277" s="1"/>
  <c r="I278"/>
  <c r="J278" s="1"/>
  <c r="I279"/>
  <c r="J279" s="1"/>
  <c r="I280"/>
  <c r="J280" s="1"/>
  <c r="I281"/>
  <c r="J281" s="1"/>
  <c r="I282"/>
  <c r="J282" s="1"/>
  <c r="I283"/>
  <c r="J283" s="1"/>
  <c r="I284"/>
  <c r="I285"/>
  <c r="J285" s="1"/>
  <c r="I286"/>
  <c r="J286" s="1"/>
  <c r="I287"/>
  <c r="J287" s="1"/>
  <c r="I288"/>
  <c r="J288" s="1"/>
  <c r="I289"/>
  <c r="J289" s="1"/>
  <c r="I290"/>
  <c r="J290" s="1"/>
  <c r="I291"/>
  <c r="J291" s="1"/>
  <c r="I292"/>
  <c r="J292" s="1"/>
  <c r="I293"/>
  <c r="J293" s="1"/>
  <c r="I294"/>
  <c r="J294" s="1"/>
  <c r="I295"/>
  <c r="J295" s="1"/>
  <c r="I216"/>
  <c r="J216" s="1"/>
  <c r="I207"/>
  <c r="J207" s="1"/>
  <c r="I208"/>
  <c r="J208" s="1"/>
  <c r="I209"/>
  <c r="I210"/>
  <c r="J210" s="1"/>
  <c r="I211"/>
  <c r="J211" s="1"/>
  <c r="I206"/>
  <c r="J206" s="1"/>
  <c r="I183"/>
  <c r="J183" s="1"/>
  <c r="I184"/>
  <c r="J184" s="1"/>
  <c r="I185"/>
  <c r="J185" s="1"/>
  <c r="I186"/>
  <c r="J186" s="1"/>
  <c r="I187"/>
  <c r="J187" s="1"/>
  <c r="I188"/>
  <c r="J188" s="1"/>
  <c r="I189"/>
  <c r="J189" s="1"/>
  <c r="I190"/>
  <c r="J190" s="1"/>
  <c r="I191"/>
  <c r="J191" s="1"/>
  <c r="I192"/>
  <c r="J192" s="1"/>
  <c r="I193"/>
  <c r="J193" s="1"/>
  <c r="I194"/>
  <c r="J194" s="1"/>
  <c r="I195"/>
  <c r="J195" s="1"/>
  <c r="I196"/>
  <c r="J196" s="1"/>
  <c r="I197"/>
  <c r="J197" s="1"/>
  <c r="I198"/>
  <c r="J198" s="1"/>
  <c r="I199"/>
  <c r="J199" s="1"/>
  <c r="I200"/>
  <c r="J200" s="1"/>
  <c r="I201"/>
  <c r="J201" s="1"/>
  <c r="I202"/>
  <c r="J202" s="1"/>
  <c r="I182"/>
  <c r="J182" s="1"/>
  <c r="I167"/>
  <c r="J167" s="1"/>
  <c r="I168"/>
  <c r="J168" s="1"/>
  <c r="I169"/>
  <c r="J169" s="1"/>
  <c r="I170"/>
  <c r="J170" s="1"/>
  <c r="I171"/>
  <c r="J171" s="1"/>
  <c r="I172"/>
  <c r="J172" s="1"/>
  <c r="I173"/>
  <c r="J173" s="1"/>
  <c r="I174"/>
  <c r="J174" s="1"/>
  <c r="I175"/>
  <c r="I176"/>
  <c r="J176" s="1"/>
  <c r="I177"/>
  <c r="J177" s="1"/>
  <c r="I166"/>
  <c r="J166" s="1"/>
  <c r="I162"/>
  <c r="J162" s="1"/>
  <c r="I154"/>
  <c r="J154" s="1"/>
  <c r="I155"/>
  <c r="J155" s="1"/>
  <c r="I156"/>
  <c r="I157"/>
  <c r="J157" s="1"/>
  <c r="I158"/>
  <c r="J158" s="1"/>
  <c r="I153"/>
  <c r="J153" s="1"/>
  <c r="I104"/>
  <c r="J104" s="1"/>
  <c r="I105"/>
  <c r="J105" s="1"/>
  <c r="I106"/>
  <c r="J106" s="1"/>
  <c r="I107"/>
  <c r="J107" s="1"/>
  <c r="I108"/>
  <c r="J108" s="1"/>
  <c r="I109"/>
  <c r="J109" s="1"/>
  <c r="I110"/>
  <c r="J110" s="1"/>
  <c r="I111"/>
  <c r="J111" s="1"/>
  <c r="I112"/>
  <c r="I113"/>
  <c r="J113" s="1"/>
  <c r="I114"/>
  <c r="J114" s="1"/>
  <c r="I115"/>
  <c r="J115" s="1"/>
  <c r="I116"/>
  <c r="J116" s="1"/>
  <c r="I117"/>
  <c r="J117" s="1"/>
  <c r="I118"/>
  <c r="J118" s="1"/>
  <c r="I119"/>
  <c r="J119" s="1"/>
  <c r="I120"/>
  <c r="J120" s="1"/>
  <c r="I121"/>
  <c r="J121" s="1"/>
  <c r="I122"/>
  <c r="J122" s="1"/>
  <c r="I123"/>
  <c r="J123" s="1"/>
  <c r="I124"/>
  <c r="J124" s="1"/>
  <c r="I125"/>
  <c r="J125" s="1"/>
  <c r="I126"/>
  <c r="J126" s="1"/>
  <c r="I127"/>
  <c r="J127" s="1"/>
  <c r="I128"/>
  <c r="I129"/>
  <c r="J129" s="1"/>
  <c r="I130"/>
  <c r="J130" s="1"/>
  <c r="I131"/>
  <c r="J131" s="1"/>
  <c r="I132"/>
  <c r="J132" s="1"/>
  <c r="I133"/>
  <c r="J133" s="1"/>
  <c r="I134"/>
  <c r="J134" s="1"/>
  <c r="I135"/>
  <c r="J135" s="1"/>
  <c r="I136"/>
  <c r="J136" s="1"/>
  <c r="I137"/>
  <c r="J137" s="1"/>
  <c r="I138"/>
  <c r="J138" s="1"/>
  <c r="I139"/>
  <c r="J139" s="1"/>
  <c r="I140"/>
  <c r="J140" s="1"/>
  <c r="I141"/>
  <c r="J141" s="1"/>
  <c r="I142"/>
  <c r="J142" s="1"/>
  <c r="I143"/>
  <c r="J143" s="1"/>
  <c r="I144"/>
  <c r="I145"/>
  <c r="J145" s="1"/>
  <c r="I146"/>
  <c r="J146" s="1"/>
  <c r="I147"/>
  <c r="J147" s="1"/>
  <c r="I148"/>
  <c r="J148" s="1"/>
  <c r="I149"/>
  <c r="J149" s="1"/>
  <c r="I103"/>
  <c r="J103" s="1"/>
  <c r="I91"/>
  <c r="J91" s="1"/>
  <c r="I92"/>
  <c r="J92" s="1"/>
  <c r="I93"/>
  <c r="J93" s="1"/>
  <c r="I94"/>
  <c r="J94" s="1"/>
  <c r="I95"/>
  <c r="J95" s="1"/>
  <c r="I96"/>
  <c r="J96" s="1"/>
  <c r="I97"/>
  <c r="J97" s="1"/>
  <c r="I98"/>
  <c r="J98" s="1"/>
  <c r="I90"/>
  <c r="J90" s="1"/>
  <c r="I71"/>
  <c r="J71" s="1"/>
  <c r="I72"/>
  <c r="J72" s="1"/>
  <c r="I73"/>
  <c r="J73" s="1"/>
  <c r="I74"/>
  <c r="J74" s="1"/>
  <c r="I75"/>
  <c r="J75" s="1"/>
  <c r="I76"/>
  <c r="J76" s="1"/>
  <c r="I77"/>
  <c r="J77" s="1"/>
  <c r="I78"/>
  <c r="J78" s="1"/>
  <c r="I79"/>
  <c r="J79" s="1"/>
  <c r="I80"/>
  <c r="J80" s="1"/>
  <c r="I81"/>
  <c r="J81" s="1"/>
  <c r="I82"/>
  <c r="J82" s="1"/>
  <c r="I83"/>
  <c r="J83" s="1"/>
  <c r="I84"/>
  <c r="J84" s="1"/>
  <c r="I85"/>
  <c r="J85" s="1"/>
  <c r="I70"/>
  <c r="J70" s="1"/>
  <c r="I38"/>
  <c r="J38" s="1"/>
  <c r="I39"/>
  <c r="J39" s="1"/>
  <c r="I40"/>
  <c r="J40" s="1"/>
  <c r="I41"/>
  <c r="J41" s="1"/>
  <c r="I42"/>
  <c r="J42" s="1"/>
  <c r="I43"/>
  <c r="J43" s="1"/>
  <c r="I44"/>
  <c r="J44" s="1"/>
  <c r="I45"/>
  <c r="J45" s="1"/>
  <c r="I46"/>
  <c r="J46" s="1"/>
  <c r="I47"/>
  <c r="J47" s="1"/>
  <c r="I48"/>
  <c r="J48" s="1"/>
  <c r="I49"/>
  <c r="J49" s="1"/>
  <c r="I50"/>
  <c r="J50" s="1"/>
  <c r="I51"/>
  <c r="J51" s="1"/>
  <c r="I52"/>
  <c r="J52" s="1"/>
  <c r="I53"/>
  <c r="J53" s="1"/>
  <c r="I54"/>
  <c r="J54" s="1"/>
  <c r="I55"/>
  <c r="J55" s="1"/>
  <c r="I56"/>
  <c r="J56" s="1"/>
  <c r="I57"/>
  <c r="J57" s="1"/>
  <c r="I58"/>
  <c r="J58" s="1"/>
  <c r="I59"/>
  <c r="J59" s="1"/>
  <c r="I60"/>
  <c r="J60" s="1"/>
  <c r="I61"/>
  <c r="J61" s="1"/>
  <c r="I62"/>
  <c r="J62" s="1"/>
  <c r="I63"/>
  <c r="J63" s="1"/>
  <c r="I64"/>
  <c r="J64" s="1"/>
  <c r="I65"/>
  <c r="J65" s="1"/>
  <c r="I37"/>
  <c r="J37" s="1"/>
  <c r="I22"/>
  <c r="J22" s="1"/>
  <c r="I23"/>
  <c r="J23" s="1"/>
  <c r="I24"/>
  <c r="J24" s="1"/>
  <c r="I25"/>
  <c r="J25" s="1"/>
  <c r="I26"/>
  <c r="J26" s="1"/>
  <c r="I27"/>
  <c r="J27" s="1"/>
  <c r="I28"/>
  <c r="J28" s="1"/>
  <c r="I29"/>
  <c r="J29" s="1"/>
  <c r="I30"/>
  <c r="I31"/>
  <c r="J31" s="1"/>
  <c r="I32"/>
  <c r="J32" s="1"/>
  <c r="I21"/>
  <c r="J21" s="1"/>
  <c r="I10"/>
  <c r="J10" s="1"/>
  <c r="I11"/>
  <c r="J11" s="1"/>
  <c r="I12"/>
  <c r="J12" s="1"/>
  <c r="I13"/>
  <c r="J13" s="1"/>
  <c r="I14"/>
  <c r="J14" s="1"/>
  <c r="I15"/>
  <c r="J15" s="1"/>
  <c r="I16"/>
  <c r="J16" s="1"/>
  <c r="I9"/>
  <c r="J9" s="1"/>
  <c r="J624"/>
  <c r="J602"/>
  <c r="J603"/>
  <c r="J604"/>
  <c r="J605"/>
  <c r="J606"/>
  <c r="J607"/>
  <c r="J608"/>
  <c r="J609"/>
  <c r="J610"/>
  <c r="J611"/>
  <c r="J612"/>
  <c r="J613"/>
  <c r="J614"/>
  <c r="J615"/>
  <c r="J616"/>
  <c r="J617"/>
  <c r="J618"/>
  <c r="J619"/>
  <c r="J620"/>
  <c r="J601"/>
  <c r="J585"/>
  <c r="J586"/>
  <c r="J587"/>
  <c r="J588"/>
  <c r="J589"/>
  <c r="J590"/>
  <c r="J591"/>
  <c r="J592"/>
  <c r="J593"/>
  <c r="J594"/>
  <c r="J595"/>
  <c r="J596"/>
  <c r="J584"/>
  <c r="J578"/>
  <c r="J579"/>
  <c r="J580"/>
  <c r="J577"/>
  <c r="J545"/>
  <c r="J546"/>
  <c r="J547"/>
  <c r="J548"/>
  <c r="J549"/>
  <c r="J550"/>
  <c r="J551"/>
  <c r="J552"/>
  <c r="J553"/>
  <c r="J554"/>
  <c r="J555"/>
  <c r="J556"/>
  <c r="J557"/>
  <c r="J558"/>
  <c r="J559"/>
  <c r="J560"/>
  <c r="J561"/>
  <c r="J562"/>
  <c r="J563"/>
  <c r="J564"/>
  <c r="J565"/>
  <c r="J566"/>
  <c r="J567"/>
  <c r="J568"/>
  <c r="J569"/>
  <c r="J570"/>
  <c r="J571"/>
  <c r="J572"/>
  <c r="J573"/>
  <c r="J544"/>
  <c r="J537"/>
  <c r="J538"/>
  <c r="J539"/>
  <c r="J536"/>
  <c r="J479"/>
  <c r="J491"/>
  <c r="J499"/>
  <c r="J503"/>
  <c r="J511"/>
  <c r="J523"/>
  <c r="J531"/>
  <c r="J451"/>
  <c r="J470"/>
  <c r="J429"/>
  <c r="J391"/>
  <c r="J399"/>
  <c r="J403"/>
  <c r="J369"/>
  <c r="J385"/>
  <c r="J322"/>
  <c r="J338"/>
  <c r="J301"/>
  <c r="J220"/>
  <c r="J236"/>
  <c r="J252"/>
  <c r="J268"/>
  <c r="J284"/>
  <c r="J209"/>
  <c r="J175"/>
  <c r="J156"/>
  <c r="J112"/>
  <c r="J128"/>
  <c r="J144"/>
  <c r="J30"/>
  <c r="J625" l="1"/>
  <c r="J543"/>
  <c r="J471"/>
  <c r="J163"/>
  <c r="J621" l="1"/>
  <c r="J597"/>
  <c r="J581"/>
  <c r="J574"/>
  <c r="J533"/>
  <c r="J443"/>
  <c r="J411"/>
  <c r="J387"/>
  <c r="J310"/>
  <c r="J296"/>
  <c r="J203"/>
  <c r="J178"/>
  <c r="J99"/>
  <c r="J66"/>
  <c r="J33"/>
  <c r="J150"/>
  <c r="J86"/>
  <c r="J212"/>
  <c r="C47" i="79" l="1"/>
  <c r="C58" s="1"/>
  <c r="J627" i="39"/>
  <c r="J540"/>
  <c r="N56" i="79" l="1"/>
  <c r="M56"/>
  <c r="N54"/>
  <c r="M54"/>
  <c r="L54"/>
  <c r="F54"/>
  <c r="E54"/>
  <c r="N52"/>
  <c r="M52"/>
  <c r="L52"/>
  <c r="K52"/>
  <c r="G52"/>
  <c r="F52"/>
  <c r="N50"/>
  <c r="N48"/>
  <c r="M48"/>
  <c r="L48"/>
  <c r="K48"/>
  <c r="M46"/>
  <c r="I46"/>
  <c r="N44"/>
  <c r="M44"/>
  <c r="L44"/>
  <c r="K44"/>
  <c r="J44"/>
  <c r="I44"/>
  <c r="H44"/>
  <c r="M42"/>
  <c r="L42"/>
  <c r="K42"/>
  <c r="J42"/>
  <c r="I42"/>
  <c r="H42"/>
  <c r="M40"/>
  <c r="L40"/>
  <c r="I40"/>
  <c r="H40"/>
  <c r="M38"/>
  <c r="L38"/>
  <c r="K38"/>
  <c r="J38"/>
  <c r="L36"/>
  <c r="K36"/>
  <c r="J36"/>
  <c r="I36"/>
  <c r="H36"/>
  <c r="M34"/>
  <c r="L34"/>
  <c r="K34"/>
  <c r="J34"/>
  <c r="I34"/>
  <c r="M32"/>
  <c r="L32"/>
  <c r="K32"/>
  <c r="J32"/>
  <c r="I32"/>
  <c r="H32"/>
  <c r="N30"/>
  <c r="M30"/>
  <c r="L30"/>
  <c r="K30"/>
  <c r="L28"/>
  <c r="K28"/>
  <c r="J28"/>
  <c r="I28"/>
  <c r="H28"/>
  <c r="M26"/>
  <c r="L26"/>
  <c r="K26"/>
  <c r="J26"/>
  <c r="I26"/>
  <c r="H26"/>
  <c r="G24"/>
  <c r="J22"/>
  <c r="I22"/>
  <c r="H22"/>
  <c r="G22"/>
  <c r="L20"/>
  <c r="K20"/>
  <c r="J20"/>
  <c r="I20"/>
  <c r="H20"/>
  <c r="I18"/>
  <c r="H18"/>
  <c r="G18"/>
  <c r="H16"/>
  <c r="G16"/>
  <c r="F16"/>
  <c r="G14"/>
  <c r="F14"/>
  <c r="F12"/>
  <c r="E12"/>
  <c r="E10"/>
  <c r="D35" l="1"/>
  <c r="D21"/>
  <c r="D53"/>
  <c r="D39"/>
  <c r="D17"/>
  <c r="D49"/>
  <c r="D11"/>
  <c r="D43"/>
  <c r="D29"/>
  <c r="D15"/>
  <c r="D47"/>
  <c r="D25"/>
  <c r="D19"/>
  <c r="D51"/>
  <c r="D37"/>
  <c r="D23"/>
  <c r="D55"/>
  <c r="D33"/>
  <c r="D27"/>
  <c r="D13"/>
  <c r="D45"/>
  <c r="D31"/>
  <c r="D9"/>
  <c r="D41"/>
  <c r="M58"/>
  <c r="M60" s="1"/>
  <c r="K58"/>
  <c r="K60" s="1"/>
  <c r="I58"/>
  <c r="I60" s="1"/>
  <c r="F58"/>
  <c r="F60" s="1"/>
  <c r="H58"/>
  <c r="H60" s="1"/>
  <c r="L58"/>
  <c r="L60" s="1"/>
  <c r="N58"/>
  <c r="N60" s="1"/>
  <c r="G58"/>
  <c r="G60" s="1"/>
  <c r="E58"/>
  <c r="J58"/>
  <c r="J60" s="1"/>
  <c r="D58" l="1"/>
  <c r="E59"/>
  <c r="F59" s="1"/>
  <c r="G59" s="1"/>
  <c r="H59" s="1"/>
  <c r="I59" s="1"/>
  <c r="J59" s="1"/>
  <c r="K59" s="1"/>
  <c r="L59" s="1"/>
  <c r="M59" s="1"/>
  <c r="N59" s="1"/>
  <c r="E60"/>
  <c r="E61" s="1"/>
  <c r="F61" s="1"/>
  <c r="G61" s="1"/>
  <c r="H61" s="1"/>
  <c r="I61" s="1"/>
  <c r="J61" s="1"/>
  <c r="K61" s="1"/>
  <c r="L61" s="1"/>
  <c r="M61" s="1"/>
  <c r="N61" s="1"/>
  <c r="J17" i="39"/>
  <c r="J159" l="1"/>
  <c r="J353"/>
</calcChain>
</file>

<file path=xl/sharedStrings.xml><?xml version="1.0" encoding="utf-8"?>
<sst xmlns="http://schemas.openxmlformats.org/spreadsheetml/2006/main" count="2422" uniqueCount="1261">
  <si>
    <t>C4623</t>
  </si>
  <si>
    <t>11.1</t>
  </si>
  <si>
    <t xml:space="preserve">Soleira em granito cinza andorinha, L=15cm, E=2cm </t>
  </si>
  <si>
    <t>11.4</t>
  </si>
  <si>
    <t>MERCADO</t>
  </si>
  <si>
    <t xml:space="preserve">PINTURA </t>
  </si>
  <si>
    <t>12.1</t>
  </si>
  <si>
    <t>12.2</t>
  </si>
  <si>
    <t>12.3</t>
  </si>
  <si>
    <t>12.4</t>
  </si>
  <si>
    <t>12.5</t>
  </si>
  <si>
    <t>Pintura em esmalte sintético 02 demãos em esquadrias de madeira</t>
  </si>
  <si>
    <t>12.6</t>
  </si>
  <si>
    <t>13.2</t>
  </si>
  <si>
    <t>INSTALAÇÕES DE REDE ESTRUTURADA</t>
  </si>
  <si>
    <t>Patch Panel 19"  - 24 portas, Categoria 6</t>
  </si>
  <si>
    <t xml:space="preserve">un </t>
  </si>
  <si>
    <t xml:space="preserve">Guia de Cabos Vertical, fechado </t>
  </si>
  <si>
    <t xml:space="preserve">Guia de Cabos Superior, fechado </t>
  </si>
  <si>
    <t>14.1</t>
  </si>
  <si>
    <t>TUBULAÇÕES E CONEXÕES DE PVC RÍGIDO</t>
  </si>
  <si>
    <t>14.2</t>
  </si>
  <si>
    <t>DRENAGEM DE ÁGUAS PLUVIAIS</t>
  </si>
  <si>
    <t>ACESSÓRIOS</t>
  </si>
  <si>
    <t>Ralo hemisférico (formato abacaxi) de ferro fundido, Ø100mm</t>
  </si>
  <si>
    <t>17.1</t>
  </si>
  <si>
    <t xml:space="preserve">LOUÇAS E METAIS </t>
  </si>
  <si>
    <t>19.1</t>
  </si>
  <si>
    <t>SISTEMA DE PROTEÇÃO CONTRA DESCARGAS ATMOSFÉRICAS (SPDA)</t>
  </si>
  <si>
    <t>20.1</t>
  </si>
  <si>
    <t>21.1</t>
  </si>
  <si>
    <t>SERVIÇOS FINAIS</t>
  </si>
  <si>
    <t>Limpeza final da obra</t>
  </si>
  <si>
    <t>6.5</t>
  </si>
  <si>
    <t>VIDROS</t>
  </si>
  <si>
    <t>Peitoril em granito cinza, largura=17,00cm espessura variável e pingadeira</t>
  </si>
  <si>
    <t>11.3</t>
  </si>
  <si>
    <t>13.1</t>
  </si>
  <si>
    <t>CENTRO DE DISTRIBUIÇÃO</t>
  </si>
  <si>
    <t>ELETRODUTOS E ACESSÓRIOS</t>
  </si>
  <si>
    <t>13.3</t>
  </si>
  <si>
    <t>CABOS E FIOS (CONDUTORES)</t>
  </si>
  <si>
    <t>13.4</t>
  </si>
  <si>
    <t>ILUMINAÇÃO E TOMADAS</t>
  </si>
  <si>
    <t>Projetor com lâmpada de vapor metálico 150W</t>
  </si>
  <si>
    <t>13.5</t>
  </si>
  <si>
    <t>EQUIPAMENTOS PASSIVOS</t>
  </si>
  <si>
    <t>CABOS EM PAR TRANÇADOS</t>
  </si>
  <si>
    <t>Cabo coaxial</t>
  </si>
  <si>
    <t>CABOS DE CONEXÃO</t>
  </si>
  <si>
    <t>TOMADAS</t>
  </si>
  <si>
    <t>CAIXAS E ACESSÓRIOS</t>
  </si>
  <si>
    <t xml:space="preserve">INSTALAÇÃO HIDRÁULICA </t>
  </si>
  <si>
    <t>TUBULAÇÕES E CONEXÕES DE PVC</t>
  </si>
  <si>
    <t xml:space="preserve">INSTALAÇÃO SANITÁRIA </t>
  </si>
  <si>
    <t>15.1</t>
  </si>
  <si>
    <t>15.2</t>
  </si>
  <si>
    <t>15.3</t>
  </si>
  <si>
    <t>15.5</t>
  </si>
  <si>
    <t>15.6</t>
  </si>
  <si>
    <t>15.7</t>
  </si>
  <si>
    <t>15.8</t>
  </si>
  <si>
    <t>15.9</t>
  </si>
  <si>
    <t>15.10</t>
  </si>
  <si>
    <t>15.11</t>
  </si>
  <si>
    <t>15.13</t>
  </si>
  <si>
    <t>15.14</t>
  </si>
  <si>
    <t>15.15</t>
  </si>
  <si>
    <t>15.16</t>
  </si>
  <si>
    <t>15.17</t>
  </si>
  <si>
    <t>un.</t>
  </si>
  <si>
    <t>Bancada em granito cinza andorinha - espessura 2cm, conforme projeto</t>
  </si>
  <si>
    <t>17.2</t>
  </si>
  <si>
    <t>17.3</t>
  </si>
  <si>
    <t>Pára-raios tipo Franklin em aço inox 3 pontas em haste de 3 m. x 1.1/2" tipo simples</t>
  </si>
  <si>
    <t>Custo TOTAL com BDI incluso</t>
  </si>
  <si>
    <t>ITEM</t>
  </si>
  <si>
    <t>CÓDIGO</t>
  </si>
  <si>
    <t>FONTE</t>
  </si>
  <si>
    <t>DESCRIÇÃO DOS SERVIÇOS</t>
  </si>
  <si>
    <t>UNID.</t>
  </si>
  <si>
    <t>QUANT.</t>
  </si>
  <si>
    <t>VALOR (R$)</t>
  </si>
  <si>
    <t>1.1</t>
  </si>
  <si>
    <t>un</t>
  </si>
  <si>
    <t>2.1</t>
  </si>
  <si>
    <t>3.1</t>
  </si>
  <si>
    <t>m³</t>
  </si>
  <si>
    <t>4.1</t>
  </si>
  <si>
    <t>SINAPI</t>
  </si>
  <si>
    <t>m²</t>
  </si>
  <si>
    <t>4.2</t>
  </si>
  <si>
    <t>4.3</t>
  </si>
  <si>
    <t>5.1</t>
  </si>
  <si>
    <t>Aterro apiloado em camadas de 0,20 m com material argilo - arenoso (entre baldrames)</t>
  </si>
  <si>
    <t xml:space="preserve">Escavação manual de valas em qualquer terreno exceto rocha até h=1,50 m </t>
  </si>
  <si>
    <t xml:space="preserve">Regularização e compactação do fundo de valas </t>
  </si>
  <si>
    <t xml:space="preserve">Reaterro apiloado de vala com material da obra  </t>
  </si>
  <si>
    <t>5.2</t>
  </si>
  <si>
    <t>kg</t>
  </si>
  <si>
    <t>CONCRETO ARMADO PARA FUNDAÇÕES - VIGAS BALDRAMES</t>
  </si>
  <si>
    <t>6.1</t>
  </si>
  <si>
    <t>m</t>
  </si>
  <si>
    <t>3.2</t>
  </si>
  <si>
    <t>7.1</t>
  </si>
  <si>
    <t>7.2</t>
  </si>
  <si>
    <t>8.1</t>
  </si>
  <si>
    <t xml:space="preserve">SERVIÇOS PRELIMINARES </t>
  </si>
  <si>
    <t>Placa da obra - padrão Governo Federal</t>
  </si>
  <si>
    <t xml:space="preserve"> m²</t>
  </si>
  <si>
    <t>1.2</t>
  </si>
  <si>
    <t>SEINFRA</t>
  </si>
  <si>
    <t xml:space="preserve">Instalação provisória de água </t>
  </si>
  <si>
    <t>1.3</t>
  </si>
  <si>
    <t xml:space="preserve">Instalação provisória de energia elétrica em baixa tensão </t>
  </si>
  <si>
    <t>1.4</t>
  </si>
  <si>
    <t>C2849</t>
  </si>
  <si>
    <t>Instalações provisórias de esgoto</t>
  </si>
  <si>
    <t>1.5</t>
  </si>
  <si>
    <t>Barracões provisórios (depósito, escritório, vestiário e refeitório) com piso cimentado</t>
  </si>
  <si>
    <t>1.6</t>
  </si>
  <si>
    <t xml:space="preserve">Locação da obra (execução de gabarito) </t>
  </si>
  <si>
    <t>2.2</t>
  </si>
  <si>
    <t>2.3</t>
  </si>
  <si>
    <t xml:space="preserve">SUPERESTRUTURA </t>
  </si>
  <si>
    <t>CONCRETO ARMADO PARA VERGAS</t>
  </si>
  <si>
    <t>ELEMENTOS VAZADOS</t>
  </si>
  <si>
    <t>ALVENARIA DE VEDAÇÃO</t>
  </si>
  <si>
    <t>Divisória de banheiros e sanitários em granito com espessura de 2cm polido assentado com argamassa traço 1:4</t>
  </si>
  <si>
    <t xml:space="preserve">ESQUADRIAS </t>
  </si>
  <si>
    <t>6.2</t>
  </si>
  <si>
    <t xml:space="preserve">Impermeabilização com tinta betuminosa em fundações, baldrames </t>
  </si>
  <si>
    <t>9.1</t>
  </si>
  <si>
    <t>9.3</t>
  </si>
  <si>
    <t>9.4</t>
  </si>
  <si>
    <t>9.6</t>
  </si>
  <si>
    <t>9.7</t>
  </si>
  <si>
    <t>10.1</t>
  </si>
  <si>
    <t>10.2</t>
  </si>
  <si>
    <t>Lastro de concreto magro (e=3,0 cm) - preparo mecânico</t>
  </si>
  <si>
    <t>Concreto para Fundação fck=25MPa, incluindo preparo, lançamento, adensamento.</t>
  </si>
  <si>
    <t>Concreto Bombeado fck=25MPa, incluindo preparo, lançamento e adensamento.</t>
  </si>
  <si>
    <t>CONCRETO ARMADO - PILARES</t>
  </si>
  <si>
    <t>CONCRETO ARMADO - VIGAS</t>
  </si>
  <si>
    <t>PORTAS DE MADEIRA</t>
  </si>
  <si>
    <t>Ducha Higiênica com registro e derivação Izy, código 1984.C37. ACT.CR, DECA, ou equivalente</t>
  </si>
  <si>
    <t>Papeleira Metálica Linha Izy, código 2020.C37, DECA ou equivalente</t>
  </si>
  <si>
    <t>Torneira para lavatório de mesa bica baixa Izy, código 1193.C37, Deca ou equivalente</t>
  </si>
  <si>
    <t>Cuba de Embutir Oval cor Branco Gelo, código L.37, DECA, ou equivalente, em bancada  ecomplementos (válvula, sifao e engate flexível cromados), exceto torneira.</t>
  </si>
  <si>
    <t>Dispenser Toalha Linha Excellence, código 7007, Melhoramentos ou equivalente.</t>
  </si>
  <si>
    <t xml:space="preserve">Chuveiro Maxi Ducha, LORENZETTI, com Mangueira plástica/desviador para duchas elétricas, cógigo 8010-A, LORENZETTI,  ou equivalente </t>
  </si>
  <si>
    <t>Torneira Acabamento para registro pequeno Linha Izy, código: 4900.C37.PQ, DECA ou equivalente (para chuveiros), Deca ou equivalente</t>
  </si>
  <si>
    <t>Cuba industrial 50x40 profundidade 30 – HIDRONOX, ou equivalente, com sifão em metal cromado 1.1/2x1.1/2", válvula em metal cromado tipo americana 3.1/2"x1.1/2" para pia - fornecimento e instalação</t>
  </si>
  <si>
    <t>Cuba Inox Embutir 40x34x17cm, cuba 3, básica aço inoxidável, com válvula, FRANKE, ou equivalente, com sifão em metal cromado 1.1/2x1.1/2", válvula em metal cromado tipo americana 3.1/2"x1.1/2" para pia - fornecimento e instalação</t>
  </si>
  <si>
    <t>Torneira para cozinha de mesa bica móvel Izy, código 1167.C37, DECA, ou equivalente</t>
  </si>
  <si>
    <t>Caixa de passagem 30x30cm em alvenaria com tampa de ferro fundido tipo leve</t>
  </si>
  <si>
    <t>Sumidouro em alvenaria 2,40 x 2,40 m</t>
  </si>
  <si>
    <t>Fossa séptica 2,30 x 2,30 m</t>
  </si>
  <si>
    <t>Válvula esfera Ø 3/4" NPT 300</t>
  </si>
  <si>
    <t>Marcação no Piso - 1 x 1m para hidrante</t>
  </si>
  <si>
    <t>Vergalhão CA - 25 # 10 mm2</t>
  </si>
  <si>
    <t>Armação aço CA-50, Diam. 6,3 (1/4) á 12,5mm(1/2) -Fornecimento/corte perda de 10%) / dobra / colocação.</t>
  </si>
  <si>
    <t>Armação de aço  CA-60 Diam. 3,4 a 6,0mm-Fornecimento/corte perda de 10%) / dobra / colocação.</t>
  </si>
  <si>
    <t>4.4</t>
  </si>
  <si>
    <t>Encunhamento (aperto de alvenaria) em tijolo cerâmicos maciços 5x10x20cm 1 vez (esp. 20cm), assentamento c/ argamassa traço1:6 (cimento e areia)</t>
  </si>
  <si>
    <t>Alvenaria de vedação de 1 vez em tijolos cerâmicos de 08 furos (dimensões nominais: 19x19x09); assentamento em argamassa no traço 1:2:8 (cimento, cal e areia)</t>
  </si>
  <si>
    <t>Fechadura de embutir completa, para portas internas</t>
  </si>
  <si>
    <t>6.3</t>
  </si>
  <si>
    <t>6.4</t>
  </si>
  <si>
    <t>20.2</t>
  </si>
  <si>
    <t>20.3</t>
  </si>
  <si>
    <t>20.4</t>
  </si>
  <si>
    <t>20.5</t>
  </si>
  <si>
    <t>20.6</t>
  </si>
  <si>
    <t>21.2</t>
  </si>
  <si>
    <t>21.3</t>
  </si>
  <si>
    <t>Caixa de passagem em alvenaria 30x30x12 com tampa de ferro fundido</t>
  </si>
  <si>
    <t>PORTAS DE VIDRO - PV</t>
  </si>
  <si>
    <t>6.6</t>
  </si>
  <si>
    <t xml:space="preserve">JANELAS DE ALUMÍNIO - JA </t>
  </si>
  <si>
    <t>7.5</t>
  </si>
  <si>
    <t>22.1</t>
  </si>
  <si>
    <t>22.2</t>
  </si>
  <si>
    <t>PAVIMENTAÇÃO EXTERNA</t>
  </si>
  <si>
    <t>22.3</t>
  </si>
  <si>
    <t>ESQUADRIA - GRADIL METÁLICO</t>
  </si>
  <si>
    <t>23.1</t>
  </si>
  <si>
    <t>24.1</t>
  </si>
  <si>
    <t>17.4</t>
  </si>
  <si>
    <t>17.5</t>
  </si>
  <si>
    <t>7.4</t>
  </si>
  <si>
    <t>FERRAGENS E ACESSÓRIOS</t>
  </si>
  <si>
    <t>Corte e reparo em cabeça de estaca</t>
  </si>
  <si>
    <t>Forma de madeira comum para Fundações  - reaproveitamento 5X</t>
  </si>
  <si>
    <t>FUNDAÇÃO DO CASTELO D'ÁGUA</t>
  </si>
  <si>
    <t>Estaca a trado (broca) d=30 cm com concreto fck=15 Mpa (sem armação) - 7 m</t>
  </si>
  <si>
    <t>1.7</t>
  </si>
  <si>
    <t>22.4</t>
  </si>
  <si>
    <t>22.5</t>
  </si>
  <si>
    <t xml:space="preserve">Piso cerâmico antiderrapante PEI V - 40 x 40 cm - incl. rejunte - conforme projeto </t>
  </si>
  <si>
    <t>74223/1</t>
  </si>
  <si>
    <t>73906/3</t>
  </si>
  <si>
    <t>73838/1</t>
  </si>
  <si>
    <t>73942/2</t>
  </si>
  <si>
    <t>73990/1</t>
  </si>
  <si>
    <t>74254/2</t>
  </si>
  <si>
    <t>74138/3</t>
  </si>
  <si>
    <t>74106/1</t>
  </si>
  <si>
    <t>73860/8</t>
  </si>
  <si>
    <t>73860/9</t>
  </si>
  <si>
    <t>73860/10</t>
  </si>
  <si>
    <t>73860/11</t>
  </si>
  <si>
    <t>73860/22</t>
  </si>
  <si>
    <t>73953/6</t>
  </si>
  <si>
    <t>74041/1</t>
  </si>
  <si>
    <t>73976/3</t>
  </si>
  <si>
    <t>74104/1</t>
  </si>
  <si>
    <t>74197/1</t>
  </si>
  <si>
    <t>74198/2</t>
  </si>
  <si>
    <t>73764/4</t>
  </si>
  <si>
    <t>74065/2</t>
  </si>
  <si>
    <t>73907/6</t>
  </si>
  <si>
    <t>73960/1</t>
  </si>
  <si>
    <t>74131/5</t>
  </si>
  <si>
    <t>74209/1</t>
  </si>
  <si>
    <t>73805/1</t>
  </si>
  <si>
    <t>74181/1</t>
  </si>
  <si>
    <t>74180/1</t>
  </si>
  <si>
    <t>74175/1</t>
  </si>
  <si>
    <t>MOVIMENTO DE TERRAS PARA FUNDAÇÕES</t>
  </si>
  <si>
    <t>FUNDAÇÕES</t>
  </si>
  <si>
    <t>SISTEMA DE VEDAÇÃO VERTICAL INTERNO E EXTERNO (PAREDES)</t>
  </si>
  <si>
    <t xml:space="preserve">SISTEMAS DE COBERTURA </t>
  </si>
  <si>
    <t>REVESTIMENTOS INTERNOS E EXTERNOS</t>
  </si>
  <si>
    <t>SERVIÇOS COMPLEMENTARES</t>
  </si>
  <si>
    <t>INSTALAÇÃO DE GÁS COMBUSTÍVEL</t>
  </si>
  <si>
    <t>SISTEMA DE PROTEÇÃO CONTRA INCÊNDIO</t>
  </si>
  <si>
    <t>SISTEMA DE EXAUSTÃO MECÂNICA</t>
  </si>
  <si>
    <t>CASTELO D'ÁGUA</t>
  </si>
  <si>
    <t xml:space="preserve">Subtotal </t>
  </si>
  <si>
    <t>3.3</t>
  </si>
  <si>
    <t>3.4</t>
  </si>
  <si>
    <t>5.3</t>
  </si>
  <si>
    <t>9.8</t>
  </si>
  <si>
    <t>12.7</t>
  </si>
  <si>
    <t>12.8</t>
  </si>
  <si>
    <t>3.5</t>
  </si>
  <si>
    <t>11.5</t>
  </si>
  <si>
    <t>11.6</t>
  </si>
  <si>
    <t>12.9</t>
  </si>
  <si>
    <t>12.10</t>
  </si>
  <si>
    <t>12.11</t>
  </si>
  <si>
    <t>12.12</t>
  </si>
  <si>
    <t>12.13</t>
  </si>
  <si>
    <t>12.14</t>
  </si>
  <si>
    <t>12.15</t>
  </si>
  <si>
    <t>12.16</t>
  </si>
  <si>
    <t>12.17</t>
  </si>
  <si>
    <t>12.18</t>
  </si>
  <si>
    <t>12.19</t>
  </si>
  <si>
    <t>12.20</t>
  </si>
  <si>
    <t>12.21</t>
  </si>
  <si>
    <t>12.22</t>
  </si>
  <si>
    <t>12.23</t>
  </si>
  <si>
    <t>12.24</t>
  </si>
  <si>
    <t>12.25</t>
  </si>
  <si>
    <t>13.6</t>
  </si>
  <si>
    <t>13.7</t>
  </si>
  <si>
    <t>13.8</t>
  </si>
  <si>
    <t>14.5</t>
  </si>
  <si>
    <t>14.6</t>
  </si>
  <si>
    <t>14.7</t>
  </si>
  <si>
    <t>14.11</t>
  </si>
  <si>
    <t>14.15</t>
  </si>
  <si>
    <t>14.16</t>
  </si>
  <si>
    <t>15.12</t>
  </si>
  <si>
    <t>15.19</t>
  </si>
  <si>
    <t>15.20</t>
  </si>
  <si>
    <t>15.21</t>
  </si>
  <si>
    <t>15.23</t>
  </si>
  <si>
    <t>15.24</t>
  </si>
  <si>
    <t>15.25</t>
  </si>
  <si>
    <t>15.26</t>
  </si>
  <si>
    <t>16.1</t>
  </si>
  <si>
    <t>16.2</t>
  </si>
  <si>
    <t>16.3</t>
  </si>
  <si>
    <t>16.4</t>
  </si>
  <si>
    <t>16.5</t>
  </si>
  <si>
    <t>16.6</t>
  </si>
  <si>
    <t>16.7</t>
  </si>
  <si>
    <t>16.8</t>
  </si>
  <si>
    <t>17.7</t>
  </si>
  <si>
    <t>18.1</t>
  </si>
  <si>
    <t>18.2</t>
  </si>
  <si>
    <t>18.3</t>
  </si>
  <si>
    <t>18.4</t>
  </si>
  <si>
    <t>18.5</t>
  </si>
  <si>
    <t>18.6</t>
  </si>
  <si>
    <t>INSTALAÇÕES DE CLIMATIZAÇÃO</t>
  </si>
  <si>
    <t>22.6</t>
  </si>
  <si>
    <t>22.7</t>
  </si>
  <si>
    <t>22.8</t>
  </si>
  <si>
    <t>22.9</t>
  </si>
  <si>
    <t>22.10</t>
  </si>
  <si>
    <t>22.11</t>
  </si>
  <si>
    <t>22.12</t>
  </si>
  <si>
    <t>23.2</t>
  </si>
  <si>
    <t>1.8</t>
  </si>
  <si>
    <t>Grama batatais em placas</t>
  </si>
  <si>
    <t>C2851</t>
  </si>
  <si>
    <t>PORTAS EM ALUMÍNIO</t>
  </si>
  <si>
    <t>74071/2</t>
  </si>
  <si>
    <t>Piso podotátil de alerta em borracha integrado 30x30cm, assentamento com argamassa (fornecimento e assentamento)</t>
  </si>
  <si>
    <t>Piso podotátil direcional em borracha integrado 30x30cm, assentamento com argamassa (fornecimento e assentamento)</t>
  </si>
  <si>
    <t>Piso tátil de alerta em placas pré-moldadas - 5MPa</t>
  </si>
  <si>
    <t>Piso tátil direcional em placas pré-moldadas - 5MPa</t>
  </si>
  <si>
    <t>74065/1</t>
  </si>
  <si>
    <t>Pintura em esmalte sintético 02 demãos em rodameio de madeira</t>
  </si>
  <si>
    <t>C2910</t>
  </si>
  <si>
    <t xml:space="preserve">Prateleiras e escaninhos em mdf </t>
  </si>
  <si>
    <t>Tela de nylon de proteção- fixada na esquadria</t>
  </si>
  <si>
    <t>73907/3</t>
  </si>
  <si>
    <t>Rampa de acesso em concreto não estrutural</t>
  </si>
  <si>
    <t>cj</t>
  </si>
  <si>
    <t>C1869</t>
  </si>
  <si>
    <t>C0544</t>
  </si>
  <si>
    <t>C2045</t>
  </si>
  <si>
    <t>C0864</t>
  </si>
  <si>
    <t>C4642</t>
  </si>
  <si>
    <t>C4635</t>
  </si>
  <si>
    <t>73910/3</t>
  </si>
  <si>
    <t>73910/5</t>
  </si>
  <si>
    <t>74072/3</t>
  </si>
  <si>
    <t>74070/3</t>
  </si>
  <si>
    <t>73809/1</t>
  </si>
  <si>
    <t>74156/2</t>
  </si>
  <si>
    <t>74007/1</t>
  </si>
  <si>
    <t>74138/2</t>
  </si>
  <si>
    <t>73860/12</t>
  </si>
  <si>
    <t>73860/13</t>
  </si>
  <si>
    <t>73860/14</t>
  </si>
  <si>
    <t>73860/15</t>
  </si>
  <si>
    <t>73860/16</t>
  </si>
  <si>
    <t>DISJUNTORES</t>
  </si>
  <si>
    <t>74130/1</t>
  </si>
  <si>
    <t>74130/4</t>
  </si>
  <si>
    <t>74130/5</t>
  </si>
  <si>
    <t>74130/6</t>
  </si>
  <si>
    <t>74131/4</t>
  </si>
  <si>
    <t>74131/8</t>
  </si>
  <si>
    <t>73976/8</t>
  </si>
  <si>
    <t>74051/2</t>
  </si>
  <si>
    <t>73795/6</t>
  </si>
  <si>
    <t>73870/4</t>
  </si>
  <si>
    <t>74174/1</t>
  </si>
  <si>
    <t>74178/1</t>
  </si>
  <si>
    <t>74179/1</t>
  </si>
  <si>
    <t>74184/1</t>
  </si>
  <si>
    <t>79517/1</t>
  </si>
  <si>
    <t>73962/13</t>
  </si>
  <si>
    <t>76444/1</t>
  </si>
  <si>
    <t>73935/2</t>
  </si>
  <si>
    <t>73988/1</t>
  </si>
  <si>
    <t>73937/4</t>
  </si>
  <si>
    <t>73922/5</t>
  </si>
  <si>
    <t>73886/1</t>
  </si>
  <si>
    <t>73892/2</t>
  </si>
  <si>
    <t>74220/1</t>
  </si>
  <si>
    <t>74077/2</t>
  </si>
  <si>
    <t>74236/1</t>
  </si>
  <si>
    <t>Banheira Embutir em plástico tipo PVC, 77x45x20cm, Burigotto ou equivalente</t>
  </si>
  <si>
    <t>15.4</t>
  </si>
  <si>
    <t>Conjunto de mastros para bandeiras em tubo ferro galvanizado telescópico (alt= 7m (3mx2" + 4mx1 1/2")</t>
  </si>
  <si>
    <t>Projetor com lâmpada de vapor metálico 250W</t>
  </si>
  <si>
    <t>17.9</t>
  </si>
  <si>
    <t>17.10</t>
  </si>
  <si>
    <t>17.11</t>
  </si>
  <si>
    <t>17.12</t>
  </si>
  <si>
    <t>C4065</t>
  </si>
  <si>
    <t>C1207</t>
  </si>
  <si>
    <t>C0361</t>
  </si>
  <si>
    <t>Luminária de emergência com lampada fluorescente 9W de 1 hora</t>
  </si>
  <si>
    <t>14.17</t>
  </si>
  <si>
    <t>Lastro de concreto magro, e=3,0 cm-reparo mecânico</t>
  </si>
  <si>
    <t>Bacia Convencional Studio Kids, código PI.16, para valvula de descarga, em louca branca,  assento plastico, anel de vedação, tubo pvc ligacao - fornecimento e instalacao, Deca ou equivalente</t>
  </si>
  <si>
    <t>Quadro de medição - fornecimento e instalação</t>
  </si>
  <si>
    <t>Roda meio em madeira (largura=10cm)</t>
  </si>
  <si>
    <t>Vidro liso temperado incolor, espessura 6mm- fornecimento e instalação</t>
  </si>
  <si>
    <t>Vidro liso temperado incolor, espessura 10mm- fornecimento e instalação</t>
  </si>
  <si>
    <t>12.26</t>
  </si>
  <si>
    <t>12.27</t>
  </si>
  <si>
    <t>12.28</t>
  </si>
  <si>
    <t>12.29</t>
  </si>
  <si>
    <t>12.30</t>
  </si>
  <si>
    <t>Alça de içamento</t>
  </si>
  <si>
    <t>Suporte de luz piloto</t>
  </si>
  <si>
    <t>Suporte para cinto de segurança</t>
  </si>
  <si>
    <t>Suporte para Pára-raio</t>
  </si>
  <si>
    <t>Escada interna e externa tipo marinheiro, inclusive pintura</t>
  </si>
  <si>
    <t>Chapa de aço carbono de alta resistência a corrosão e de qualidade estrutural e solda interna e externa, para confecção do reservatorioconforme projeto</t>
  </si>
  <si>
    <t>Tapume de chapa de madeira compensada, 6mm (40x2,00m, frente do terreno)</t>
  </si>
  <si>
    <t>Conector de bronze para haste de 5/8" e cabo de 50 mm²</t>
  </si>
  <si>
    <t>Pintura em latex acrílico 02 demãos sobre paredes internas, externas</t>
  </si>
  <si>
    <t>Arandelas de sobrepor com 1 lâmpada fluorescente compacta de 60W</t>
  </si>
  <si>
    <t>Luminária de piso, com lâmpada vapor metálico 70W</t>
  </si>
  <si>
    <t>C4624</t>
  </si>
  <si>
    <t>16.9</t>
  </si>
  <si>
    <t>16.10</t>
  </si>
  <si>
    <t>Placa de sinalização em pvc cod 1 - (348x348) Proibido fumar</t>
  </si>
  <si>
    <t>Placa de sinalização em pvc cod 6 - (348x348) Perigo Inflamável</t>
  </si>
  <si>
    <t>União 3/4" NPT 300</t>
  </si>
  <si>
    <t>Niple 3/4" NPT 300</t>
  </si>
  <si>
    <t>Tê redução 3/4"x1/2"</t>
  </si>
  <si>
    <t>Redução 1/2" x 1/4"</t>
  </si>
  <si>
    <t>Niple 1/2" NPT 300</t>
  </si>
  <si>
    <t xml:space="preserve">Luva de redução 3/4 x 1/2" </t>
  </si>
  <si>
    <t>Regulador 1º estagio com manometro</t>
  </si>
  <si>
    <t>Mangueira Flexivel</t>
  </si>
  <si>
    <t>Regulador 2º estágio com registro</t>
  </si>
  <si>
    <t>Luva de redução 1/4" x 1/2"</t>
  </si>
  <si>
    <t>Niple 1/4" NPT 300</t>
  </si>
  <si>
    <t>Joelho 1/2" NPT 300</t>
  </si>
  <si>
    <t>Manômetro NPT 1/4", 0 a 300 psi</t>
  </si>
  <si>
    <t>Abrigo para Central de GLP, em concreto</t>
  </si>
  <si>
    <t>16.11</t>
  </si>
  <si>
    <t>16.12</t>
  </si>
  <si>
    <t>16.13</t>
  </si>
  <si>
    <t>16.14</t>
  </si>
  <si>
    <t>16.15</t>
  </si>
  <si>
    <t>16.16</t>
  </si>
  <si>
    <t>16.17</t>
  </si>
  <si>
    <t>16.18</t>
  </si>
  <si>
    <t>16.20</t>
  </si>
  <si>
    <t>16.21</t>
  </si>
  <si>
    <t>Envelopamento de concreto - 3cm</t>
  </si>
  <si>
    <t>C1250</t>
  </si>
  <si>
    <t>Marcação no Piso - 1 x 1m para extintor</t>
  </si>
  <si>
    <t>Presilha em latão</t>
  </si>
  <si>
    <t>Haste tipo coopperweld 5/8" x 2,40m.</t>
  </si>
  <si>
    <t>Caixa de inspeção, PVC de 12", com tampa de ferro fundido,conforme detalhe no projeto</t>
  </si>
  <si>
    <t>Caixa de equalização de potências 200x200mm em aço com barramento, expessura  6 mm</t>
  </si>
  <si>
    <t>22.13</t>
  </si>
  <si>
    <t>CAIXA DÁGUA - 30.000L</t>
  </si>
  <si>
    <t>Revestimento cerâmico de paredes PEI IV- cerâmica 30 x 40 cm - incl. rejunte - conforme projeto - branca</t>
  </si>
  <si>
    <t>Revestimento cerâmico de paredes PEI IV - cerâmica 10 x 10 cm - incl. rejunte - conforme projeto - azul</t>
  </si>
  <si>
    <t>Revestimento cerâmico de paredes PEI IV - cerâmica 10 x 10 cm - incl. rejunte - conforme projeto - vermelho</t>
  </si>
  <si>
    <t>Revestimento cerâmico de paredes PEI IV - cerâmica 10 x 10 cm - incl. rejunte - conforme projeto - branco</t>
  </si>
  <si>
    <t>Pintura em latex PVA 02 demãos sobre teto</t>
  </si>
  <si>
    <t>Bancos de concreto</t>
  </si>
  <si>
    <t>C2290</t>
  </si>
  <si>
    <t>Sondagem do terreno ( um furo de 7m a cada 200 m²)</t>
  </si>
  <si>
    <t xml:space="preserve">Porta de Vidro temperado - PV1 - 175x230, com ferragens, conforme projeto de esquadrias </t>
  </si>
  <si>
    <t>Porta de correr - PA5 - 240x210  com vidro - conforme projeto de esquadrias, inclusive ferragens</t>
  </si>
  <si>
    <t>Porta de abrir - PA6 - 120x185 - veneziana- conforme projeto de esquadrias, inclusive ferragens</t>
  </si>
  <si>
    <t>Porta de abrir - PA7 - 160+90x210 - veneziana- conforme projeto de esquadrias, inclusive ferragens</t>
  </si>
  <si>
    <t>Janela de Alumínio - JA-01, 70x125, completa conforme projeto de esquadrias - Guilhotina</t>
  </si>
  <si>
    <t>Janela de Alumínio - JA-02, 110x145, completa conforme projeto de esquadrias - Guilhotina</t>
  </si>
  <si>
    <t>Janela de Alumínio - JA-04, 140x145, completa conforme projeto de esquadrias - Guilhotina</t>
  </si>
  <si>
    <t>Janela de Alumínio - JA-05, 200x105, completa conforme projeto de esquadrias - Fixa</t>
  </si>
  <si>
    <t>9.2</t>
  </si>
  <si>
    <t>9.5</t>
  </si>
  <si>
    <t>9.9</t>
  </si>
  <si>
    <t>9.10</t>
  </si>
  <si>
    <t>Revestimento cerâmico de paredes PEI IV - cerâmica 10 x 10 cm - incl. rejunte - conforme projeto - amarelo</t>
  </si>
  <si>
    <t>C4294</t>
  </si>
  <si>
    <t xml:space="preserve">IMPERMEABILIZAÇÃO </t>
  </si>
  <si>
    <t xml:space="preserve">Porta de Madeira - PM1 - 70x210, folha lisa com chapa metalica, incluso ferragens, conforme projeto de esquadrias </t>
  </si>
  <si>
    <t xml:space="preserve">Porta de Madeira - PM4 - 80x210, folha lisa com chapa metalica, incluso ferragens, conforme projeto de esquadrias </t>
  </si>
  <si>
    <t>Porta de Madeira - PM5 - 80x210, com barra e chapa metálica e visor, incluso ferragens, conforme projeto de esquadrias</t>
  </si>
  <si>
    <t>Porta de Madeira - PM3 - 80x210, barra e chapa metálica, incluso ferragens, conforme projeto de esquadrias</t>
  </si>
  <si>
    <t>Porta de Madeira - PM2 - 80x210, com veneziana, incluso ferragens, conforme projeto de esquadrias</t>
  </si>
  <si>
    <t>Janela de Alumínio - JA-06, 210x50, completa conforme projeto de esquadrias - Maxim-ar - incluso vidro liso incolor, espessura 6mm</t>
  </si>
  <si>
    <t>Janela de Alumínio - JA-07, 210x75, completa conforme projeto de esquadrias - Maxim-ar - incluso vidro liso incolor, espessura 6mm</t>
  </si>
  <si>
    <t>Janela de Alumínio - JA-08, 210x100, completa conforme projeto de esquadrias - Maxim-ar - incluso vidro liso incolor, espessura 6mm</t>
  </si>
  <si>
    <t>Janela de Alumínio - JA-09, 210x150, completa conforme projeto de esquadrias - Maxim-ar - incluso vidro liso incolor, espessura 6mm</t>
  </si>
  <si>
    <t>Janela de Alumínio - JA-10, 140x150, completa conforme projeto de esquadrias - Maxim-ar - incluso vidro liso incolor, espessura 6mm</t>
  </si>
  <si>
    <t>Janela de Alumínio - JA-11, 140x75, completa conforme projeto de esquadrias - Maxim-ar - incluso vidro liso incolor, espessura 6mm</t>
  </si>
  <si>
    <t>Janela de Alumínio - JA-12, 420x50, completa conforme projeto de esquadrias - Maxim-ar - incluso vidro liso incolor, espessura 6mm</t>
  </si>
  <si>
    <t>Janela de Alumínio - JA-13, 420x150, completa conforme projeto de esquadrias - Maxim-ar - incluso vidro liso incolor, espessura 6mm</t>
  </si>
  <si>
    <t>Janela de Alumínio - JA-14, 560x100, completa conforme projeto de esquadrias - Maxim-ar - incluso vidro liso incolor, espessura 6mm</t>
  </si>
  <si>
    <t>Janela de Alumínio - JA-15, 560x150, completa conforme projeto de esquadrias - Maxim-ar -incluso vidro liso incolor, espessura 6mm</t>
  </si>
  <si>
    <t>Verga e contravergas pré-moldada em concreto armado fck 15Mpa - 10x10cm, conforme projeto.</t>
  </si>
  <si>
    <t>C4559</t>
  </si>
  <si>
    <t>Telha Sanduiche metalica</t>
  </si>
  <si>
    <t>Banco e acabamento em granito</t>
  </si>
  <si>
    <t>C2284</t>
  </si>
  <si>
    <t>C2285</t>
  </si>
  <si>
    <t>Rufo em chapa de aço galvanizado nr. 24, desenvolvimento 25 cm</t>
  </si>
  <si>
    <t>Forro de gesso acartonado estruturado - montagem e instalação</t>
  </si>
  <si>
    <t>Prateleira,acabamentos em granito cinza andorinha - espessura 2cm, conforme projeto</t>
  </si>
  <si>
    <t>Forma de madeira comum para Fundações  - reaproveitamento 10X</t>
  </si>
  <si>
    <t>Forma de madeira comum para Fundções  - reaproveitamento 10X</t>
  </si>
  <si>
    <t>Armação aço CA-50, para 1,0 m³ de concreto</t>
  </si>
  <si>
    <t>Concreto fck=25MPa, incluindo preparo, lançamento e adensamento.</t>
  </si>
  <si>
    <t>Forma em chapa de madeira compensada plastificada- Pilares</t>
  </si>
  <si>
    <t>Forma madeira comp. plastificada 12mm p/ Estrutura corte/ Montagem/ Escoramento/ Desforma-  Vigas</t>
  </si>
  <si>
    <t>Cobogó de concreto (elemento vazado)  - (6x40x40cm) assentado com argamassa traço 1:4 (cimento, areia)</t>
  </si>
  <si>
    <t>7.3</t>
  </si>
  <si>
    <t>7.6</t>
  </si>
  <si>
    <t>Pingadeira (chapim) em concreto</t>
  </si>
  <si>
    <t>Calha em chapa metalica Nº 22 desenvolvimento de 50 cm</t>
  </si>
  <si>
    <t>Contrapiso e=5,0cm</t>
  </si>
  <si>
    <t xml:space="preserve">Camada regularizadora e=2,0cm </t>
  </si>
  <si>
    <t>Piso cimentado desempenado com acabamento liso e=3,0cm com junta plastica acabada 1,2m</t>
  </si>
  <si>
    <t>Pintura de base epoxi sobre piso</t>
  </si>
  <si>
    <t xml:space="preserve">Piso cerâmico antiderrapante PEI V - 60 x 60 cm - incl. rejunte - conforme projeto </t>
  </si>
  <si>
    <t>Piso vinílico em manta e=2,0mm</t>
  </si>
  <si>
    <t xml:space="preserve">Soleira em granito cinza andorinha, L=30cm, E=2cm </t>
  </si>
  <si>
    <t>Passeio em concreto desempenado com junta plastica a cada 1,20m, e=7cm</t>
  </si>
  <si>
    <t xml:space="preserve">Meio -fio (guia) de concreto pré-moldado, rejuntado com argamassa, incluindo escavação e reaterro </t>
  </si>
  <si>
    <t>Pavimetação em blocos intertravado de concreto, e= 6,0cm, FCK 35MPa, assentados sobre colchão de areia</t>
  </si>
  <si>
    <t>Colchão de areia e=10cm</t>
  </si>
  <si>
    <t>Porta de compesando de madeira - PM6 - 60x100, folha lisa revestida com laminado melamínico, incluso ferragens, conforme projeto de esquadrias</t>
  </si>
  <si>
    <t>Porta de abrir - PA2 - 80x210 em chapa de alumínio com veneziana- conforme projeto de esquadrias, inclusive ferragens</t>
  </si>
  <si>
    <t>Porta de abrir - PA3 - 160x210 em chapa de alumínio com veneziana- conforme projeto de esquadrias, inclusive ferragens</t>
  </si>
  <si>
    <t>Porta de correr - PA4 - 450x210  conforme projeto de esquadrias, inclusive ferragens</t>
  </si>
  <si>
    <t>6.7</t>
  </si>
  <si>
    <t xml:space="preserve">Porta de Vidro temperado - PV2 - 110x230, de abir,com ferragens, conforme projeto de esquadrias </t>
  </si>
  <si>
    <t>Bandeiras fixas de vidro para porta PV2, conforme projeto 175x35</t>
  </si>
  <si>
    <t>Vidro fixo - JA-03, 140x115, completa conforme projeto de esquadrias</t>
  </si>
  <si>
    <t>ALVENARIA DA MURETA</t>
  </si>
  <si>
    <t>Portão de abrir com gradil metálico e tela de aço galvanizado, inclusive pintura - fornecimento e instalação</t>
  </si>
  <si>
    <t>MURETA</t>
  </si>
  <si>
    <t>Lastro de concreto magro, e=3,0 cm-preparo mecânico</t>
  </si>
  <si>
    <t>Bacia Sanitária Convencional, código Izy P.11, DECA, ou equivalente com acessórios- fornecimento e instalação</t>
  </si>
  <si>
    <t>Valvula de descarga 1 1/2", com registro, acabamento em metal cromado - fornecimento e instalação</t>
  </si>
  <si>
    <t>Assento Poliéster com abertura frontal Vogue Plus, Linha Conforto, cor Branco Gelo, código AP.52, DECA, ou equivalente</t>
  </si>
  <si>
    <t>Assento plástico Izy, código AP.01, DECA</t>
  </si>
  <si>
    <t>Lavatório de canto suspenso com mesa, linha Izy código L101.17, DECA ou equivalente, com válvula, sifão e engate flexivel cromados</t>
  </si>
  <si>
    <t>Lavatório pequeno Ravena/Izy cor branco gelo, com coluna suspensa, código L915 DECA ou equivalente</t>
  </si>
  <si>
    <t>Dispenser Saboneteira Linha Excellence, código 7009, Melhoramentos ou equivalente</t>
  </si>
  <si>
    <t>Barra de apoio, Linha conforto, código 2310.I.080.ESC, aço inox polido, DECA ou equivalente</t>
  </si>
  <si>
    <t>Barra de apoio de chuveiro PNE, em "L", Linha conforto código 2335.I.ESC</t>
  </si>
  <si>
    <t>Torneira elétrica Fortti Maxi, com mangueira plastica, código 79004, LORENZETTI ou equivalente</t>
  </si>
  <si>
    <t>15.22</t>
  </si>
  <si>
    <t>15.27</t>
  </si>
  <si>
    <t>15.28</t>
  </si>
  <si>
    <t>15.29</t>
  </si>
  <si>
    <t>Bacia Sanitária Vogue Plus, Linha Conforto com abertura, cor Branco Gelo, código P.51,  DECA, ou equivalente p/ de descarga, com acessórios, bolsa de borracha para ligacao, tubo pvc ligacao - fornecimento e instalação</t>
  </si>
  <si>
    <t>Torneira elétrica LorenEasy, LORENZETTI ou equivalente</t>
  </si>
  <si>
    <t>Torneira de parede de uso geral para jardim ou tanque</t>
  </si>
  <si>
    <t>Tanque Grande (40 L) cor Branco Gelo, código TQ.03, DECA, ou equivalente incluso torneira cromada</t>
  </si>
  <si>
    <t>Barra de apoio de canto para lavatório, aço inox polido,Celite ou equivalente</t>
  </si>
  <si>
    <t>Barra metálica com pintura azul para proteção dos espelhos e chuveiro infantil d=1 1/4"</t>
  </si>
  <si>
    <t>11.2</t>
  </si>
  <si>
    <t>MURETA - VIGAS BALDRAME</t>
  </si>
  <si>
    <t>MURETA - BLOCOS</t>
  </si>
  <si>
    <t>CONCRETO ARMADO - MURETA - PILARES</t>
  </si>
  <si>
    <t>Forma madeira comp. plastificada 12mm p/ Estrutura corte/ Montagem/ Escoramento/ Desforma</t>
  </si>
  <si>
    <t>Reboco para paredes internas, externas, pórticos, vigas, traço 1:4,5  - espessura 0,5 cm</t>
  </si>
  <si>
    <t>Tubo de Aço Galvanizado Ø 3/4", inclusive conexões</t>
  </si>
  <si>
    <t>Tela metálica para ventilação com requadro em alumínio</t>
  </si>
  <si>
    <t>Chapa metalica (alumínio) 0,8*0,5x 1mm para as portas - fornecimento e instalação</t>
  </si>
  <si>
    <t>Fita anticorrosiva 5cmx30m (2 camadas)</t>
  </si>
  <si>
    <t>SISTEMAS DE PISOS INTERNOS E EXTERNOS (PAVIMENTAÇÃO)</t>
  </si>
  <si>
    <t>Escavação de vala para aterramento</t>
  </si>
  <si>
    <t>C3478</t>
  </si>
  <si>
    <t>C0860</t>
  </si>
  <si>
    <t>Parafuso fenda em aço inox 4,2 x 32mm e bucha de nylon</t>
  </si>
  <si>
    <t>Duto de ligação 1000 X 0.80mm</t>
  </si>
  <si>
    <t>Chapéu chines em aluminio</t>
  </si>
  <si>
    <t>Bucha de redução PVC longa 50mm-40mm</t>
  </si>
  <si>
    <t>Tubo de PVC rígido 100mm, fornec. e instalação</t>
  </si>
  <si>
    <t>Tubo de PVC rígido 40mm, fornec. e instalação</t>
  </si>
  <si>
    <t>Tubo de PVC rígido 150mm, fornec. e instalação</t>
  </si>
  <si>
    <t>Tubo de PVC rígido 50mm, fornec. e instalação</t>
  </si>
  <si>
    <t>Tubo de PVC rígido 75mm, fornec. e instalação</t>
  </si>
  <si>
    <t>Curva PVC 90º curta - 40mm - fornecimento e instalação</t>
  </si>
  <si>
    <t>Joelho PVC 45º 100mm - fornecimento e instalação</t>
  </si>
  <si>
    <t>Joelho PVC 45º 75mm - fornecimento e instalação</t>
  </si>
  <si>
    <t>Joelho PVC 45º 50mm - fornecimento e instalação</t>
  </si>
  <si>
    <t>Joelho PVC 45º 40mm - fornecimento e instalação</t>
  </si>
  <si>
    <t>Joelho PVC 90º 100mm - fornecimento e instalação</t>
  </si>
  <si>
    <t>Joelho PVC 90º 50mm - fornecimento e instalação</t>
  </si>
  <si>
    <t>Joelho PVC 90º 40mm - fornecimento e instalação</t>
  </si>
  <si>
    <t>Joelho PVC 90 com anel para esgoto secundario - 40mm - 1 1/2" - fornecimento e instalação</t>
  </si>
  <si>
    <t>Junção PVC simples 100mm-50mm - fornecimento e instalação</t>
  </si>
  <si>
    <t>Junção PVC simples 100mm-75mm - fornecimento e instalação</t>
  </si>
  <si>
    <t>Junção PVC simples 100mm-100mm - fornecimento e instalação</t>
  </si>
  <si>
    <t>Junção PVC simples 75mm-50mm - fornecimento e instalação</t>
  </si>
  <si>
    <t>Junção PVC simples 75mm-75mm - fornecimento e instalação</t>
  </si>
  <si>
    <t>Redução excêntrica PVC 100mm-50mm - fornecimento e instalação</t>
  </si>
  <si>
    <t>Redução excêntrica PVC 75mm-50mm - fornecimento e instalação</t>
  </si>
  <si>
    <t>Tê PVC 45º - 40mm - fornecimento e instalação</t>
  </si>
  <si>
    <t>Tê PVC 90º - 40mm - fornecimento e instalação</t>
  </si>
  <si>
    <t>Tê PVC sanitario 150mm-100mm - fornecimento e instalação</t>
  </si>
  <si>
    <t>Tê PVC sanitario 100mm-50mm - fornecimento e instalação</t>
  </si>
  <si>
    <t>Tê PVC sanitario 50mm-50mm - fornecimento e instalação</t>
  </si>
  <si>
    <t>Ralo sifonado, PVC 100x100X40mm</t>
  </si>
  <si>
    <t>Caixa sifonada 150x185x75mm</t>
  </si>
  <si>
    <t>Caixa sifonada 150x150x50mm</t>
  </si>
  <si>
    <t>Luva soldável com rosca 25mm - 3/4"</t>
  </si>
  <si>
    <t>Tubo PVC soldável Ø 20 mm, fornecimento e instalação</t>
  </si>
  <si>
    <t>Tubo PVC soldável Ø 25 mm, fornecimento e instalação</t>
  </si>
  <si>
    <t>Tubo PVC soldável Ø 32 mm, fornecimento e instalação</t>
  </si>
  <si>
    <t>Tê soldavel com rosca bolsa central - 20mm - 1/2"</t>
  </si>
  <si>
    <t>TUBULAÇÕES E CONEXÕES - METAIS</t>
  </si>
  <si>
    <t>12.31</t>
  </si>
  <si>
    <t>12.32</t>
  </si>
  <si>
    <t>12.33</t>
  </si>
  <si>
    <t>12.34</t>
  </si>
  <si>
    <t>12.35</t>
  </si>
  <si>
    <t>12.36</t>
  </si>
  <si>
    <t>12.37</t>
  </si>
  <si>
    <t>12.38</t>
  </si>
  <si>
    <t>12.39</t>
  </si>
  <si>
    <t>12.40</t>
  </si>
  <si>
    <t>12.41</t>
  </si>
  <si>
    <t>12.42</t>
  </si>
  <si>
    <t>12.43</t>
  </si>
  <si>
    <t>12.44</t>
  </si>
  <si>
    <t>12.45</t>
  </si>
  <si>
    <t>12.46</t>
  </si>
  <si>
    <t>12.47</t>
  </si>
  <si>
    <t>12.48</t>
  </si>
  <si>
    <t>12.49</t>
  </si>
  <si>
    <t>12.50</t>
  </si>
  <si>
    <t>12.51</t>
  </si>
  <si>
    <t>12.52</t>
  </si>
  <si>
    <t>12.53</t>
  </si>
  <si>
    <t>12.54</t>
  </si>
  <si>
    <t>12.55</t>
  </si>
  <si>
    <t>12.56</t>
  </si>
  <si>
    <t>12.57</t>
  </si>
  <si>
    <t>12.58</t>
  </si>
  <si>
    <t>12.59</t>
  </si>
  <si>
    <t>12.60</t>
  </si>
  <si>
    <t>12.61</t>
  </si>
  <si>
    <t>12.62</t>
  </si>
  <si>
    <t>12.63</t>
  </si>
  <si>
    <t>12.64</t>
  </si>
  <si>
    <t>12.65</t>
  </si>
  <si>
    <t>12.66</t>
  </si>
  <si>
    <t>12.67</t>
  </si>
  <si>
    <t>12.68</t>
  </si>
  <si>
    <t>12.69</t>
  </si>
  <si>
    <t>12.70</t>
  </si>
  <si>
    <t>12.71</t>
  </si>
  <si>
    <t>12.72</t>
  </si>
  <si>
    <t>12.73</t>
  </si>
  <si>
    <t>12.74</t>
  </si>
  <si>
    <t>12.75</t>
  </si>
  <si>
    <t>12.76</t>
  </si>
  <si>
    <t>12.77</t>
  </si>
  <si>
    <t>12.78</t>
  </si>
  <si>
    <t>12.79</t>
  </si>
  <si>
    <t>Bucha de redução sold. curta 32mm - 25mm, fornecimento e instalação</t>
  </si>
  <si>
    <t>Bucha de redução sold. curta 60mm - 50mm, fornecimento e instalação</t>
  </si>
  <si>
    <t>Bucha de redução sold. curta 75mm - 60mm, fornecimento e instalação</t>
  </si>
  <si>
    <t>Bucha de redução sold. curta 85mm - 75mm, fornecimento e instalação</t>
  </si>
  <si>
    <t>Bucha de redução sold. longa 50mm-25mm, fornecimento e instalação</t>
  </si>
  <si>
    <t>Bucha de redução sold. longa 50mm-32mm, fornecimento e instalação</t>
  </si>
  <si>
    <t>Bucha de redução sold. longa 60mm-25mm, fornecimento e instalação</t>
  </si>
  <si>
    <t>Bucha de redução sold. longa 75mm-50mm, fornecimento e instalação</t>
  </si>
  <si>
    <t>Bucha de redução sold. longa 85mm-60mm, fornecimento e instalação</t>
  </si>
  <si>
    <t>Joelho 45 soldável - 25mm, fornecimento e instalação</t>
  </si>
  <si>
    <t>Joelho 45 soldável - 32mm, fornecimento e instalação</t>
  </si>
  <si>
    <t>Joelho 45 soldável - 50mm, fornecimento e instalação</t>
  </si>
  <si>
    <t>Joelho 45 soldável - 75mm, fornecimento e instalação</t>
  </si>
  <si>
    <t>Joelho 45 soldável - 85mm, fornecimento e instalação</t>
  </si>
  <si>
    <t>Joelho 90 soldável - 110mm, fornecimento e instalação</t>
  </si>
  <si>
    <t>Joelho 90 soldável - 20mm, fornecimento e instalação</t>
  </si>
  <si>
    <t>Joelho 90 soldável - 25mm, fornecimento e instalação</t>
  </si>
  <si>
    <t>Joelho 90 soldável - 32mm, fornecimento e instalação</t>
  </si>
  <si>
    <t>Joelho 90 soldável - 50mm, fornecimento e instalação</t>
  </si>
  <si>
    <t>Joelho 90 soldável - 60mm, fornecimento e instalação</t>
  </si>
  <si>
    <t>Joelho 90 soldável - 75mm, fornecimento e instalação</t>
  </si>
  <si>
    <t>Joelho 90 soldável - 85mm, fornecimento e instalação</t>
  </si>
  <si>
    <t>Joelho de redução 90º soldavel 32mm-25mm, fornecimento e instalação</t>
  </si>
  <si>
    <t>Tê 90 soldável - 110mm, fornecimento e instalação</t>
  </si>
  <si>
    <t>Tê 90 soldável - 25mm, fornecimento e instalação</t>
  </si>
  <si>
    <t>Tê 90 soldável - 32mm, fornecimento e instalação</t>
  </si>
  <si>
    <t>Tê 90 soldável - 50mm, fornecimento e instalação</t>
  </si>
  <si>
    <t>Tê 90 soldável - 60mm, fornecimento e instalação</t>
  </si>
  <si>
    <t>Tê 90 soldável - 75mm, fornecimento e instalação</t>
  </si>
  <si>
    <t>Tê 90 soldável - 85mm, fornecimento e instalação</t>
  </si>
  <si>
    <t>Tê de redução 90 soldavel - 32mm - 25mm, fornecimento e instalação</t>
  </si>
  <si>
    <t>Tê de redução 90 soldavel - 50mm - 25mm, fornecimento e instalação</t>
  </si>
  <si>
    <t>Tê de redução 90 soldavel - 75mm - 50mm, fornecimento e instalação</t>
  </si>
  <si>
    <t>Tê de redução 90 soldavel - 75mm - 60mm, fornecimento e instalação</t>
  </si>
  <si>
    <t>Tê de redução 90 soldavel - 85mm - 60mm, fornecimento e instalação</t>
  </si>
  <si>
    <t>Tê de redução 90 soldavel - 85mm - 75mm, fornecimento e instalação</t>
  </si>
  <si>
    <t>Joelho 90º soldavel com bucha de latão - 25mm - 3/4", fornecimento e instalação</t>
  </si>
  <si>
    <t>Joelho de redução 90º soldavel com bucha latão - 25mm - 1/2", fornecimento e instalação</t>
  </si>
  <si>
    <t>Luva de redução soldavel com bucha latão - 25mm - 1/2", fornecimento e instalação</t>
  </si>
  <si>
    <t>Tê redução 90º soldavel com bucha latão B central - 25mm - 1/2", fornecimento e instalação</t>
  </si>
  <si>
    <t>Tê soldavel com bucha latão bolsa central - 25mm - 3/4", fornecimento e instalação</t>
  </si>
  <si>
    <t>Joelho 90 soldavel com rosca 20mm - 1/2", fornecimento e instalação</t>
  </si>
  <si>
    <t>Adaptador soldavel com flange livre para caixa d'agua - 85mm - 3", fornecimento e instalação</t>
  </si>
  <si>
    <t>Adaptador soldavel com flange livre para caixa d'agua - 20mm - 1/2", fornecimento e instalação</t>
  </si>
  <si>
    <t>Adaptador sol. curto com bolsa-rosca para registro - 20mm - 1/2", fornecimento e instalação</t>
  </si>
  <si>
    <t>Adaptador sol. curto com bolsa-rosca para registro - 110mm - 4", fornecimento e instalação</t>
  </si>
  <si>
    <t>Adaptador sol. curto com bolsa-rosca para registro - 25mm - 3/4", fornecimento e instalação</t>
  </si>
  <si>
    <t>Adaptador sol. curto com bolsa-rosca para registro - 32mm - 1", fornecimento e instalação</t>
  </si>
  <si>
    <t>Adaptador sol. curto com bolsa-rosca para registro - 50mm - 1 1/2", fornecimento e instalação</t>
  </si>
  <si>
    <t>Adaptador sol. curto com bolsa-rosca para registro - 60mm - 2", fornecimento e instalação</t>
  </si>
  <si>
    <t>Adaptador sol. curto com bolsa-rosca para registro - 75mm - 2 1/2", fornecimento e instalação</t>
  </si>
  <si>
    <t>Adaptador sol. curto com bolsa-rosca para registro - 85mm - 3", fornecimento e instalação</t>
  </si>
  <si>
    <t>Tubo PVC soldável Ø 50 mm, fornecimento e instalação</t>
  </si>
  <si>
    <t>Tubo PVC soldável Ø 60 mm, fornecimento e instalação</t>
  </si>
  <si>
    <t>Tubo PVC soldável Ø 75mm, fornecimento e instalação</t>
  </si>
  <si>
    <t>Tubo PVC soldável Ø 85mm, fornecimento e instalação</t>
  </si>
  <si>
    <t>Tubo PVC soldável Ø 110mm, fornecimento e instalação</t>
  </si>
  <si>
    <t>Registro de esfera 1/2", fornecimento e instalação</t>
  </si>
  <si>
    <t>Registro de gaveta com canopla cromada - 1/2", fornecimento e instalação</t>
  </si>
  <si>
    <t>Registro esfera borboleta bruto PVC - 1/2", fornecimento e instalação</t>
  </si>
  <si>
    <t>Registro bruto de gaveta 2", fornecimento e instalação</t>
  </si>
  <si>
    <t>Registro bruto de gaveta 2 1/2", fornecimento e instalação</t>
  </si>
  <si>
    <t>Registro bruto de gaveta 3", fornecimento e instalação</t>
  </si>
  <si>
    <t>Registro bruto de gaveta 4", fornecimento e instalação</t>
  </si>
  <si>
    <t>Registro de gaveta com canopla cromada 1", fornecimento e instalação</t>
  </si>
  <si>
    <t>Registro de gaveta com canopla cromada 1 1/2", fornecimento e instalação</t>
  </si>
  <si>
    <t>Registro de gaveta com canopla cromada 3/4", fornecimento e instalação</t>
  </si>
  <si>
    <t>Registro de pressão com canopla cromada 3/4", fornecimento e instalação</t>
  </si>
  <si>
    <t>Tê aço galvanizado 2 1/2"</t>
  </si>
  <si>
    <t>Extintor CO2 - 6KG</t>
  </si>
  <si>
    <t>Extintor ABC - 6KG</t>
  </si>
  <si>
    <t xml:space="preserve">Emboço para paredes internas e externas traço 1:2:9 - preparo manual - espessura 2,0 cm </t>
  </si>
  <si>
    <t xml:space="preserve">Emboço paulista para paredes externas traço 1:2:9 - preparo manual - espessura 2,5 cm </t>
  </si>
  <si>
    <t>Pintura epoxi - 02 demãos</t>
  </si>
  <si>
    <t>9.11</t>
  </si>
  <si>
    <t>9.12</t>
  </si>
  <si>
    <t>Cotovelo 45º galvanizado 2 1/2"</t>
  </si>
  <si>
    <t>Cotovelo 90º galvanizado 2 1/2"</t>
  </si>
  <si>
    <t>Niple duplo aço galvanizado 2 1/2"</t>
  </si>
  <si>
    <t>Tubo aço carbono 2 1/2"</t>
  </si>
  <si>
    <t>Tubo aço galvanizado 65mm - 2 1/2"2 1/2"</t>
  </si>
  <si>
    <t>Adaptador storz - roscas internas 2 1/2"</t>
  </si>
  <si>
    <t>Chave para conexão de mangueira tipo stroz engate rápido - dupla 1 1/2" x 1 1/2"</t>
  </si>
  <si>
    <t>Esguicho jato solido 1 1/2" 16mm</t>
  </si>
  <si>
    <t>Niple paralelo em ferro maleavél 2 1/2"</t>
  </si>
  <si>
    <t>Redução giratória tipo Storz - 2 1/2 x 1 1/2"</t>
  </si>
  <si>
    <t>Registro globo 2 1/2" 45º</t>
  </si>
  <si>
    <t>Tampão cego com corrente tipo storz 1 1/2"</t>
  </si>
  <si>
    <t>Registro bruto de gaveta insutrial 2 1/2"</t>
  </si>
  <si>
    <t>Válvula de retenção vertical 2 1/2"</t>
  </si>
  <si>
    <t>14.3</t>
  </si>
  <si>
    <t>14.4</t>
  </si>
  <si>
    <t>14.20</t>
  </si>
  <si>
    <t>14.21</t>
  </si>
  <si>
    <t>14.22</t>
  </si>
  <si>
    <t>14.23</t>
  </si>
  <si>
    <t>14.24</t>
  </si>
  <si>
    <t>14.25</t>
  </si>
  <si>
    <t>14.26</t>
  </si>
  <si>
    <t>14.27</t>
  </si>
  <si>
    <t>14.28</t>
  </si>
  <si>
    <t>14.29</t>
  </si>
  <si>
    <t>14.30</t>
  </si>
  <si>
    <t>14.31</t>
  </si>
  <si>
    <t>14.32</t>
  </si>
  <si>
    <t>14.33</t>
  </si>
  <si>
    <t>14.34</t>
  </si>
  <si>
    <t>14.35</t>
  </si>
  <si>
    <t>14.36</t>
  </si>
  <si>
    <t>14.37</t>
  </si>
  <si>
    <t>14.38</t>
  </si>
  <si>
    <t>14.39</t>
  </si>
  <si>
    <t>14.40</t>
  </si>
  <si>
    <t>17.6</t>
  </si>
  <si>
    <t>17.8</t>
  </si>
  <si>
    <t>17.13</t>
  </si>
  <si>
    <t>17.14</t>
  </si>
  <si>
    <t>17.15</t>
  </si>
  <si>
    <t>17.16</t>
  </si>
  <si>
    <t>17.17</t>
  </si>
  <si>
    <t>17.18</t>
  </si>
  <si>
    <t>17.19</t>
  </si>
  <si>
    <t>17.20</t>
  </si>
  <si>
    <t>17.21</t>
  </si>
  <si>
    <t>17.22</t>
  </si>
  <si>
    <t>17.23</t>
  </si>
  <si>
    <t>17.24</t>
  </si>
  <si>
    <t>17.25</t>
  </si>
  <si>
    <t>17.26</t>
  </si>
  <si>
    <t>17.27</t>
  </si>
  <si>
    <t>17.28</t>
  </si>
  <si>
    <t>14.8</t>
  </si>
  <si>
    <t>14.9</t>
  </si>
  <si>
    <t>14.10</t>
  </si>
  <si>
    <t>14.12</t>
  </si>
  <si>
    <t>14.13</t>
  </si>
  <si>
    <t>14.14</t>
  </si>
  <si>
    <t>14.18</t>
  </si>
  <si>
    <t>14.19</t>
  </si>
  <si>
    <t>Curva PVC 90º curta - 75mm - fornecimento e instalação</t>
  </si>
  <si>
    <t>Joelho PVC 90º 75mm - fornecimento e instalação</t>
  </si>
  <si>
    <t>Tê PVC sanitario 75mm-75mm - fornecimento e instalação</t>
  </si>
  <si>
    <t>Caixa de areia sem grelha 80x80cm</t>
  </si>
  <si>
    <t>Joelho 45 - 100mm, fornecimento e instalação</t>
  </si>
  <si>
    <t>Joelho 90 - 100mm, fornecimento e instalação</t>
  </si>
  <si>
    <t>Tê sanitario - 100mm - 100mm, fornecimento e instalação</t>
  </si>
  <si>
    <t>Curva curta 90 - 100mm, fornecimento e instalação</t>
  </si>
  <si>
    <t>Tubo de PVC Ø150mm, fornecimento e instalação</t>
  </si>
  <si>
    <t>Tubo de PVC Ø100mm, fornecimento e instalação</t>
  </si>
  <si>
    <t>19.2</t>
  </si>
  <si>
    <t>Tubo PVC soldável Ø 25 mm, inclusive conexões</t>
  </si>
  <si>
    <t>Joelho 45 - 25mm, fornecimento e instalação</t>
  </si>
  <si>
    <t xml:space="preserve">Emassamento de paredes internas com massa acrílica - 02 demãos </t>
  </si>
  <si>
    <t>Dispositivo de proteção contra surto - 175V - 40KA</t>
  </si>
  <si>
    <t>Dispositivo de proteção contra surto - 175V - 80KA</t>
  </si>
  <si>
    <t>Tomada universal, circular, 2P+T, 10A, cor branca, completa</t>
  </si>
  <si>
    <t>Tomada universal, circular, 2P+T, 20A, cor branca, completa</t>
  </si>
  <si>
    <t>Quadro de Distribuição de embutir, completo, (para 08 disjuntores monopolares, com barramento para as fases, neutro e para proteção, metálico, pintura eletrostática epóxi cor bege, c/ porta, trinco e acessórios)</t>
  </si>
  <si>
    <t>Quadro de Distribuição de embutir, completo, (para 18 disjuntores monopolares, com barramento para as fases, neutro e para proteção, metálico, pintura eletrostática epóxi cor bege, c/ porta, trinco e acessórios)</t>
  </si>
  <si>
    <t>Quadro de Distribuição de embutir, completo, (para 24 disjuntores monopolares, com barramento para as fases, neutro e para proteção, metálico, pintura eletrostática epóxi cor bege, c/ porta, trinco e acessórios)</t>
  </si>
  <si>
    <t>Caixa inspeção aterramento 250x250x400mm</t>
  </si>
  <si>
    <t>Eletroduto PVC flexível corrugado reforçado, Ø20mm (DN 3/4"), inclusive conexões</t>
  </si>
  <si>
    <t>Eletroduto PVC flexível corrugado reforçado, Ø25mm (DN 1"), inclusive conexões</t>
  </si>
  <si>
    <t>ELETROCALHAS</t>
  </si>
  <si>
    <t>Interruptor bipolar DR - 100A</t>
  </si>
  <si>
    <t>Interruptor bipolar DR - 25A</t>
  </si>
  <si>
    <t>Caixa de passagem 40x40cm em alvenaria com tampa de ferro fundido tipo leve</t>
  </si>
  <si>
    <t>Switch de 48 portas</t>
  </si>
  <si>
    <t>Cabo UTP -6 (24AWG)</t>
  </si>
  <si>
    <t>Eletrocalha lisa tipo U 100x100mm com tampa, inclusive conexões</t>
  </si>
  <si>
    <t>Eletrocalha lisa tipo U 200x50mm com tampa, inclusive conexões</t>
  </si>
  <si>
    <t>Eletrocalha lisa tipo U 100x50mm com tampa, inclusive conexões</t>
  </si>
  <si>
    <t>Eletrocalha lisa tipo U 150x50mm com tampa, inclusive conexões</t>
  </si>
  <si>
    <t>Eletrocalha lisa tipo U 50x50mm com tampa, inclusive conexões</t>
  </si>
  <si>
    <t>Eletrocalha lisa tipo U 75x50mm com tampa, inclusive conexões</t>
  </si>
  <si>
    <t>Eletrocalha lisa tipo U 75x75mm com tampa, inclusive conexões</t>
  </si>
  <si>
    <t>Cabos de conexões – Patch cord categoria 6  - 2,5 metros</t>
  </si>
  <si>
    <t>Perfil de montagem</t>
  </si>
  <si>
    <t>Anel organizador de cabos</t>
  </si>
  <si>
    <t>Bandeja deslizante perfurada</t>
  </si>
  <si>
    <t>Guias de cabos simples</t>
  </si>
  <si>
    <t>Guia de Cabos Vertical</t>
  </si>
  <si>
    <t>Eletroduto PVC flexivel 1", inclusive conexões</t>
  </si>
  <si>
    <t>Eletroduto PVC flexivel 3/4", inclusive conexões</t>
  </si>
  <si>
    <t>Caixa de passagem PVC 4x2" - fornecimento e instalação</t>
  </si>
  <si>
    <t>CONCRETO ARMADO PARA FUNDAÇÕES - SAPATAS</t>
  </si>
  <si>
    <t>INSTALAÇÕES ELÉTRICAS - 220V</t>
  </si>
  <si>
    <t>Suporte vertical eletrocalha 120x146mm</t>
  </si>
  <si>
    <t>Suporte vertical eletrocalha 120x160mm</t>
  </si>
  <si>
    <t>Suporte vertical eletrocalha 70x125mm</t>
  </si>
  <si>
    <t>Suporte vertical eletrocalha 70x81mm</t>
  </si>
  <si>
    <t>Suporte vertical eletrocalha 70x96mm</t>
  </si>
  <si>
    <t>Suporte vertical eletrocalha 95x114mm</t>
  </si>
  <si>
    <t>Tala plana perfurada 50mm</t>
  </si>
  <si>
    <t>Tala plana perfurada 75mm</t>
  </si>
  <si>
    <t>Guarda corpo de 1,0m de altura</t>
  </si>
  <si>
    <t>Preparo de superfície: jateamento abrasivo ao metal branco (interno e externo), padrão AS 3.</t>
  </si>
  <si>
    <t>Acabamento interno: duas demãos de espessura seca de primer Epóxi</t>
  </si>
  <si>
    <t>Acabamento externo: uma demão de espessura seca de primer Epóxi</t>
  </si>
  <si>
    <t>Pintura Externa: uma demão de poliuretano na cor amarelo</t>
  </si>
  <si>
    <t>C1520</t>
  </si>
  <si>
    <t>C4409</t>
  </si>
  <si>
    <t>Estrutura metalica em tesouras</t>
  </si>
  <si>
    <t>Cumeeira em perfil ondulado de aço zincado</t>
  </si>
  <si>
    <t>Cabide metálico Izy, código 2060.C37, Deca ou equivalente</t>
  </si>
  <si>
    <t>Caixa de gordura simples - CG 37cm</t>
  </si>
  <si>
    <t>Caixa de passagem modulada DN 30cm</t>
  </si>
  <si>
    <t>Caixa de inspeção 60x60cm</t>
  </si>
  <si>
    <t>Terminal de Ventilação 50mm</t>
  </si>
  <si>
    <t>Tê PVC sanitario 100mm-75mm - fornecimento e instalação</t>
  </si>
  <si>
    <t>2.1.1</t>
  </si>
  <si>
    <t>2.1.2</t>
  </si>
  <si>
    <t>2.1.3</t>
  </si>
  <si>
    <t>2.1.4</t>
  </si>
  <si>
    <t>2.2.1</t>
  </si>
  <si>
    <t>2.2.2</t>
  </si>
  <si>
    <t>2.2.3</t>
  </si>
  <si>
    <t>2.3.1</t>
  </si>
  <si>
    <t>2.3.2</t>
  </si>
  <si>
    <t>2.3.3</t>
  </si>
  <si>
    <t>3.1.1</t>
  </si>
  <si>
    <t>3.1.2</t>
  </si>
  <si>
    <t>3.1.3</t>
  </si>
  <si>
    <t>3.1.4</t>
  </si>
  <si>
    <t>3.1.5</t>
  </si>
  <si>
    <t>3.2.1</t>
  </si>
  <si>
    <t>3.2.2</t>
  </si>
  <si>
    <t>3.2.3</t>
  </si>
  <si>
    <t>3.2.4</t>
  </si>
  <si>
    <t>3.3.1</t>
  </si>
  <si>
    <t>3.3.2</t>
  </si>
  <si>
    <t>3.3.3</t>
  </si>
  <si>
    <t>3.3.4</t>
  </si>
  <si>
    <t>3.4.1</t>
  </si>
  <si>
    <t>3.4.2</t>
  </si>
  <si>
    <t>3.4.3</t>
  </si>
  <si>
    <t>3.4.4</t>
  </si>
  <si>
    <t>3.5.1</t>
  </si>
  <si>
    <t>3.5.2</t>
  </si>
  <si>
    <t>4.1.1</t>
  </si>
  <si>
    <t>4.1.2</t>
  </si>
  <si>
    <t>4.1.3</t>
  </si>
  <si>
    <t>4.1.4</t>
  </si>
  <si>
    <t>4.2.1</t>
  </si>
  <si>
    <t>4.2.2</t>
  </si>
  <si>
    <t>4.2.3</t>
  </si>
  <si>
    <t>4.3.1</t>
  </si>
  <si>
    <t>4.4.1</t>
  </si>
  <si>
    <t>4.4.2</t>
  </si>
  <si>
    <t>4.4.3</t>
  </si>
  <si>
    <t>4.4.4</t>
  </si>
  <si>
    <t>5.1.1</t>
  </si>
  <si>
    <t>5.2.1</t>
  </si>
  <si>
    <t>5.2.2</t>
  </si>
  <si>
    <t>5.2.3</t>
  </si>
  <si>
    <t>5.2.4</t>
  </si>
  <si>
    <t>5.2.5</t>
  </si>
  <si>
    <t>5.3.1</t>
  </si>
  <si>
    <t>6.1.1</t>
  </si>
  <si>
    <t>6.1.2</t>
  </si>
  <si>
    <t>6.1.3</t>
  </si>
  <si>
    <t>6.1.4</t>
  </si>
  <si>
    <t>6.1.5</t>
  </si>
  <si>
    <t>6.1.6</t>
  </si>
  <si>
    <t>6.1.7</t>
  </si>
  <si>
    <t>6.2.1</t>
  </si>
  <si>
    <t>6.3.1</t>
  </si>
  <si>
    <t>6.3.2</t>
  </si>
  <si>
    <t>6.3.3</t>
  </si>
  <si>
    <t>6.3.4</t>
  </si>
  <si>
    <t>6.3.5</t>
  </si>
  <si>
    <t>6.3.6</t>
  </si>
  <si>
    <t>6.3.7</t>
  </si>
  <si>
    <t>6.4.1</t>
  </si>
  <si>
    <t>6.4.2</t>
  </si>
  <si>
    <t>6.4.3</t>
  </si>
  <si>
    <t>6.5.1</t>
  </si>
  <si>
    <t>6.5.2</t>
  </si>
  <si>
    <t>6.5.3</t>
  </si>
  <si>
    <t>6.5.4</t>
  </si>
  <si>
    <t>6.5.5</t>
  </si>
  <si>
    <t>6.5.6</t>
  </si>
  <si>
    <t>6.5.7</t>
  </si>
  <si>
    <t>6.5.8</t>
  </si>
  <si>
    <t>6.5.9</t>
  </si>
  <si>
    <t>6.5.10</t>
  </si>
  <si>
    <t>6.5.11</t>
  </si>
  <si>
    <t>6.5.12</t>
  </si>
  <si>
    <t>6.5.13</t>
  </si>
  <si>
    <t>6.5.14</t>
  </si>
  <si>
    <t>6.5.15</t>
  </si>
  <si>
    <t>6.5.16</t>
  </si>
  <si>
    <t>6.6.1</t>
  </si>
  <si>
    <t>6.6.2</t>
  </si>
  <si>
    <t>6.6.3</t>
  </si>
  <si>
    <t>6.7.1</t>
  </si>
  <si>
    <t>6.7.2</t>
  </si>
  <si>
    <t>6.7.3</t>
  </si>
  <si>
    <t>6.7.4</t>
  </si>
  <si>
    <t>10.1.1</t>
  </si>
  <si>
    <t>10.1.2</t>
  </si>
  <si>
    <t>10.1.3</t>
  </si>
  <si>
    <t>10.1.4</t>
  </si>
  <si>
    <t>10.1.5</t>
  </si>
  <si>
    <t>10.1.6</t>
  </si>
  <si>
    <t>10.1.7</t>
  </si>
  <si>
    <t>10.2.1</t>
  </si>
  <si>
    <t>10.2.2</t>
  </si>
  <si>
    <t>10.2.3</t>
  </si>
  <si>
    <t>10.2.4</t>
  </si>
  <si>
    <t>10.2.5</t>
  </si>
  <si>
    <t>10.2.6</t>
  </si>
  <si>
    <t>10.2.7</t>
  </si>
  <si>
    <t>10.2.8</t>
  </si>
  <si>
    <t>C0497</t>
  </si>
  <si>
    <t>C0492</t>
  </si>
  <si>
    <t>C0490</t>
  </si>
  <si>
    <t>C0503</t>
  </si>
  <si>
    <t>C0501</t>
  </si>
  <si>
    <t>C0498</t>
  </si>
  <si>
    <t>C0500</t>
  </si>
  <si>
    <t>C0504</t>
  </si>
  <si>
    <t>C0505</t>
  </si>
  <si>
    <t>C0508</t>
  </si>
  <si>
    <t>18.1.1</t>
  </si>
  <si>
    <t>18.1.2</t>
  </si>
  <si>
    <t>18.1.3</t>
  </si>
  <si>
    <t>18.1.4</t>
  </si>
  <si>
    <t>18.1.5</t>
  </si>
  <si>
    <t>18.2.1</t>
  </si>
  <si>
    <t>18.2.2</t>
  </si>
  <si>
    <t>18.2.3</t>
  </si>
  <si>
    <t>18.2.4</t>
  </si>
  <si>
    <t>18.2.5</t>
  </si>
  <si>
    <t>18.2.6</t>
  </si>
  <si>
    <t>18.2.7</t>
  </si>
  <si>
    <t>18.3.1</t>
  </si>
  <si>
    <t>18.3.2</t>
  </si>
  <si>
    <t>18.3.3</t>
  </si>
  <si>
    <t>18.3.4</t>
  </si>
  <si>
    <t>18.3.5</t>
  </si>
  <si>
    <t>18.3.6</t>
  </si>
  <si>
    <t>18.3.7</t>
  </si>
  <si>
    <t>18.3.8</t>
  </si>
  <si>
    <t>C1158</t>
  </si>
  <si>
    <t>18.3.9</t>
  </si>
  <si>
    <t>C1161</t>
  </si>
  <si>
    <t>18.3.10</t>
  </si>
  <si>
    <t>C1160</t>
  </si>
  <si>
    <t>18.3.11</t>
  </si>
  <si>
    <t>C1159</t>
  </si>
  <si>
    <t>18.3.12</t>
  </si>
  <si>
    <t>C1155</t>
  </si>
  <si>
    <t>18.3.13</t>
  </si>
  <si>
    <t>C1154</t>
  </si>
  <si>
    <t>18.3.14</t>
  </si>
  <si>
    <t>18.3.15</t>
  </si>
  <si>
    <t>18.3.16</t>
  </si>
  <si>
    <t>18.3.17</t>
  </si>
  <si>
    <t>18.4.1</t>
  </si>
  <si>
    <t>18.4.2</t>
  </si>
  <si>
    <t>18.4.3</t>
  </si>
  <si>
    <t>18.4.4</t>
  </si>
  <si>
    <t>18.4.5</t>
  </si>
  <si>
    <t>18.4.6</t>
  </si>
  <si>
    <t>18.4.7</t>
  </si>
  <si>
    <t>18.4.8</t>
  </si>
  <si>
    <t>18.4.9</t>
  </si>
  <si>
    <t>18.4.10</t>
  </si>
  <si>
    <t>18.4.11</t>
  </si>
  <si>
    <t>18.5.1</t>
  </si>
  <si>
    <t>18.5.2</t>
  </si>
  <si>
    <t>18.5.3</t>
  </si>
  <si>
    <t>18.5.4</t>
  </si>
  <si>
    <t>18.5.5</t>
  </si>
  <si>
    <t>18.5.6</t>
  </si>
  <si>
    <t>18.5.7</t>
  </si>
  <si>
    <t>18.5.8</t>
  </si>
  <si>
    <t>18.5.9</t>
  </si>
  <si>
    <t>18.5.10</t>
  </si>
  <si>
    <t>18.5.11</t>
  </si>
  <si>
    <t>18.5.12</t>
  </si>
  <si>
    <t>18.5.13</t>
  </si>
  <si>
    <t>18.5.14</t>
  </si>
  <si>
    <t>18.5.15</t>
  </si>
  <si>
    <t>18.5.16</t>
  </si>
  <si>
    <t>18.6.1</t>
  </si>
  <si>
    <t>18.6.2</t>
  </si>
  <si>
    <t>18.6.3</t>
  </si>
  <si>
    <t>18.6.4</t>
  </si>
  <si>
    <t>18.6.5</t>
  </si>
  <si>
    <t>18.6.6</t>
  </si>
  <si>
    <t>18.6.7</t>
  </si>
  <si>
    <t>18.6.8</t>
  </si>
  <si>
    <t>18.6.9</t>
  </si>
  <si>
    <t>18.6.10</t>
  </si>
  <si>
    <t>18.6.11</t>
  </si>
  <si>
    <t>18.6.12</t>
  </si>
  <si>
    <t>18.6.13</t>
  </si>
  <si>
    <t>18.6.14</t>
  </si>
  <si>
    <t>C0525</t>
  </si>
  <si>
    <t>C4533</t>
  </si>
  <si>
    <t>C4530</t>
  </si>
  <si>
    <t>C4531</t>
  </si>
  <si>
    <t>C4540</t>
  </si>
  <si>
    <t>C4412</t>
  </si>
  <si>
    <t>C4567</t>
  </si>
  <si>
    <t>C4568</t>
  </si>
  <si>
    <t>C3768</t>
  </si>
  <si>
    <t>C4562</t>
  </si>
  <si>
    <t>19.3</t>
  </si>
  <si>
    <t>19.4</t>
  </si>
  <si>
    <t>20.1.1</t>
  </si>
  <si>
    <t>20.2.1</t>
  </si>
  <si>
    <t>20.2.2</t>
  </si>
  <si>
    <t>20.3.1</t>
  </si>
  <si>
    <t>20.4.1</t>
  </si>
  <si>
    <t>20.5.1</t>
  </si>
  <si>
    <t>20.6.1</t>
  </si>
  <si>
    <t>20.6.2</t>
  </si>
  <si>
    <t>20.6.3</t>
  </si>
  <si>
    <t>20.6.4</t>
  </si>
  <si>
    <t>23.1.1</t>
  </si>
  <si>
    <t>23.1.2</t>
  </si>
  <si>
    <t>23.1.3</t>
  </si>
  <si>
    <t>23.1.4</t>
  </si>
  <si>
    <t>23.1.5</t>
  </si>
  <si>
    <t>23.1.6</t>
  </si>
  <si>
    <t>23.1.7</t>
  </si>
  <si>
    <t>23.2.1</t>
  </si>
  <si>
    <t>23.2.2</t>
  </si>
  <si>
    <t>C4627</t>
  </si>
  <si>
    <t>C4628</t>
  </si>
  <si>
    <t>PR. UNIT.(R$) SEM BDI</t>
  </si>
  <si>
    <t>PR. UNIT.(R$) COM BDI</t>
  </si>
  <si>
    <t>Bucha de redução sold. curta 110mm - 85mm, fornecimento e instalação</t>
  </si>
  <si>
    <t>Forro em fibra mineral removível (1250x625x16mm) apoiado sobre perfil metálico "T" invertido 24mm</t>
  </si>
  <si>
    <t>15.18</t>
  </si>
  <si>
    <t>Conector mini-Bar em bronze estanhado Tel-583</t>
  </si>
  <si>
    <t>Disjuntor unipolar termomagnético 10A</t>
  </si>
  <si>
    <t>Disjuntor unipolar termomagnético 16A</t>
  </si>
  <si>
    <t>Disjuntor unipolar termomagnético 20A</t>
  </si>
  <si>
    <t>Disjuntor unipolar termomagnético 25A</t>
  </si>
  <si>
    <t>Disjuntor tripolar termomagnético 32A</t>
  </si>
  <si>
    <t>Adaptador soldavel com flange livre para caixa d'agua - 100mm - 4", fornecimento e instalação</t>
  </si>
  <si>
    <t>Tê de redução 90 soldavel - 50mm - 32mm, fornecimento e instalação</t>
  </si>
  <si>
    <t>Registro bruto de gaveta 3/4", fornecimento e instalação</t>
  </si>
  <si>
    <t>Junção simples - 100mm - 100mm, fornecimento e instalação</t>
  </si>
  <si>
    <t>13.9</t>
  </si>
  <si>
    <t>ORSE</t>
  </si>
  <si>
    <t>08695</t>
  </si>
  <si>
    <t>09519</t>
  </si>
  <si>
    <t xml:space="preserve"> </t>
  </si>
  <si>
    <t>Eletroduto Aço Galvanizado DN 32mm (1 1/4"), inclusive conexões</t>
  </si>
  <si>
    <t>Tala plana perfurada 100mm</t>
  </si>
  <si>
    <t>Mangueiras de incêndio de nylon -  1 1/2" 16mm</t>
  </si>
  <si>
    <t>Placa de sinalização em pvc cod 25 - (200x200) Hidrante de incendio</t>
  </si>
  <si>
    <t>Placa de sinalização em pvc cod 17 - (250x125) Mensagem "Saída"</t>
  </si>
  <si>
    <t>Placa de sinalização em pvc cod 23 - (200x200) Extintor de Incêndio</t>
  </si>
  <si>
    <t>Placa de sinalização em pvc cod 12 e 13- (250x125) Saída de emergência</t>
  </si>
  <si>
    <t>Joelho 90 - 25mm, fornecimento e instalação</t>
  </si>
  <si>
    <t>Caixa de areia 40x40x40 com fundo de brita nº 1</t>
  </si>
  <si>
    <t>17.29</t>
  </si>
  <si>
    <t>Tampão de FoFo 50x50cm</t>
  </si>
  <si>
    <t>03320/ORSE</t>
  </si>
  <si>
    <t>01089/ORSE</t>
  </si>
  <si>
    <t>Eletroduto Aço Galvanizado , Ø 1", fornecimento e instalação</t>
  </si>
  <si>
    <t>Eletroduto Aço Galvanizado , Ø 1.1/4", fornecimento e instalação</t>
  </si>
  <si>
    <t>Tomada modular RJ-45 Categoria 6 (completa)</t>
  </si>
  <si>
    <t>Conector de TV Tipo F (Coaxial) com placa</t>
  </si>
  <si>
    <t>Chapisco de aderência em paredes internas, externas, vigas, platibanda e calhas</t>
  </si>
  <si>
    <t>Disjuntor unipolar termomagnético 32A</t>
  </si>
  <si>
    <t>Disjuntor tripolar termomagnético 10A</t>
  </si>
  <si>
    <t>Disjuntor tripolar termomagnético 25A</t>
  </si>
  <si>
    <t>Disjuntor tripolar termomagnético 80A</t>
  </si>
  <si>
    <t>Disjuntor tripolar termomagnético 175A</t>
  </si>
  <si>
    <t>Interruptor bipolar DR -80A</t>
  </si>
  <si>
    <t>09524</t>
  </si>
  <si>
    <t>Eletroduto Aço Galvanizado DN 100mm (2"), inclusive conexões</t>
  </si>
  <si>
    <t>Eletroduto Aço Galvanizado DN 125mm (3"), inclusive conexões</t>
  </si>
  <si>
    <t>16.19</t>
  </si>
  <si>
    <t>Eletroduto Aço Galvanizado , Ø 2", fornecimento e instalação</t>
  </si>
  <si>
    <t>Mini-rack de parede 19" x 8u x 450mm - fornecimento e instalação</t>
  </si>
  <si>
    <t>Access Point Wireless 2.4 GHz - 300Mpbs - fornecimento e instalação</t>
  </si>
  <si>
    <t>08439/ORSE</t>
  </si>
  <si>
    <t>10765/ORSE</t>
  </si>
  <si>
    <t xml:space="preserve">Alvenaria de vedação de 1/2 vez em tijolos cerâmicos de 08 furos (dimensões nominais: 39x19x09); assentamento em argamassa no traço 1:2:8 (cimento, cal e areia) </t>
  </si>
  <si>
    <t>Alvenaria de vedação horizontal em tijolos cerâmicos Dimensões nominais: 14x19x39; assentamento em argamassa no traço 1:2:8 (cimento, cal e areia) para parede externa</t>
  </si>
  <si>
    <t>Alvenaria de vedação de 1/2 vez em tijolos cerâmicos (dimensões nominais: 39x19x09); assentamento em argamassa no traço 1:2:8 (cimento, cal e areia)  para parede interna</t>
  </si>
  <si>
    <t>Cabo de cobre nu 16 mm2</t>
  </si>
  <si>
    <t>Cabo de cobre nu 35 mm2</t>
  </si>
  <si>
    <t>Cabo de cobre nu 50 mm2</t>
  </si>
  <si>
    <t>Espelho cristal esp. 4mm sem moldura de madeira</t>
  </si>
  <si>
    <t>Sistema de ancoragem com 6 nichos, conforme projeto</t>
  </si>
  <si>
    <t>Tubo de descarga VDE 38mm, fornecimento e instalação</t>
  </si>
  <si>
    <t>Tubo de ligação latao cromado com canopla para vaso sanitario, fornecimento e instalação</t>
  </si>
  <si>
    <t>Caixa para abrigo de mangueira - 90x60x25 cm</t>
  </si>
  <si>
    <t>União assento de ferro conico macho-femea 2 1/2"</t>
  </si>
  <si>
    <t>Conjunto motobomba</t>
  </si>
  <si>
    <t>Caixa de Passagem PVC 4x2" - fornecimento e instalaçao</t>
  </si>
  <si>
    <t>Caixa de Passagem PVC 4x4" - fornecimento e instalaçao</t>
  </si>
  <si>
    <t>Caixa de passage PVC Octogonal 3" - fornecimento e instalação</t>
  </si>
  <si>
    <t>Interruptor 1 tecla paralela</t>
  </si>
  <si>
    <t>Interruptor 1 tecla simples</t>
  </si>
  <si>
    <t>Interruptor 2 teclas simples</t>
  </si>
  <si>
    <t>Interruptor 1 tecla paralela e tomada</t>
  </si>
  <si>
    <t>Eletrocalha lisa com tampa 50 x 25 mm, inclusive conexões</t>
  </si>
  <si>
    <t>Central PABX 24 portas</t>
  </si>
  <si>
    <t>Luminárias embutir 2x36W completa</t>
  </si>
  <si>
    <t>Luminárias sobrepor 2x36W completa</t>
  </si>
  <si>
    <t>Luminárias embutir 2x16W completa</t>
  </si>
  <si>
    <t>Disjuntor unipolar termomagnético 40A</t>
  </si>
  <si>
    <t>Disjuntor tripolar termomagnético 225A</t>
  </si>
  <si>
    <t>Interruptor bipolar DR -63A</t>
  </si>
  <si>
    <t>Eletroduto Aço Galvanizado DN 25mm (1"), inclusive conexões</t>
  </si>
  <si>
    <t>Quadro de Distribuição de embutir, completo, (para 50 disjuntores monopolares, com barramento para as fases, neutro e para proteção, metálico, pintura eletrostática epóxi cor bege, c/ porta, trinco e acessórios)</t>
  </si>
  <si>
    <t>Eletroduto PVC flexível corrugado reforçado, Ø16mm (DN 1/2"), inclusive conexões</t>
  </si>
  <si>
    <t>Eletroduto PVC flexível corrugado reforçado, Ø32mm (DN 1 1/4"), inclusive conexões</t>
  </si>
  <si>
    <t>Eletroduto PVC flexível rigido roscavel, Ø40mm (DN 1 1/2"), inclusive conexões</t>
  </si>
  <si>
    <t>Eletroduto PVC flexível rigido roscavel, Ø50mm (DN 2"), inclusive conexões</t>
  </si>
  <si>
    <t>Eletroduto Aço Galvanizado DN 62mm (2 1/2"), inclusive conexões</t>
  </si>
  <si>
    <t>Gradil metalico e tela de aço galvanizado , inclusive pintura - fornecimento e instalação (GR1, GR2, GR3, GR4)</t>
  </si>
  <si>
    <t>Portão de abrir em chapa de aço perfurada, inclusive pintura - fornecimento e instalação (PF1 e PF2)</t>
  </si>
  <si>
    <t>07798/ORSE</t>
  </si>
  <si>
    <t>07588/ORSE</t>
  </si>
  <si>
    <t>Coifa de Centro em Aço Inox de 1500x1000x600</t>
  </si>
  <si>
    <t>EDIFICAÇÃO</t>
  </si>
  <si>
    <t>3.3.5</t>
  </si>
  <si>
    <t>3.3.6</t>
  </si>
  <si>
    <t>3.4.5</t>
  </si>
  <si>
    <t>3.4.6</t>
  </si>
  <si>
    <t>3.5.3</t>
  </si>
  <si>
    <t>3.5.4</t>
  </si>
  <si>
    <t>4.2.4</t>
  </si>
  <si>
    <t>PAVIMENTAÇÃO INTERNA</t>
  </si>
  <si>
    <t>10.1.8</t>
  </si>
  <si>
    <t>10.1.9</t>
  </si>
  <si>
    <t>10.1.10</t>
  </si>
  <si>
    <t>10.1.11</t>
  </si>
  <si>
    <t>Condutor de cobre unipolar, isolação em PVC/70ºC, camada de proteção em PVC, não propagador de chamas, classe de tensão 750V, encordoamento classe 5, flexível, com a seguinte seção nominal: #2,5 mm²</t>
  </si>
  <si>
    <t>Condutor de cobre unipolar, isolação em PVC/70ºC, camada de proteção em PVC, não propagador de chamas, classe de tensão 750V, encordoamento classe 5, flexível, com a seguinte seção nominal: #4 mm²</t>
  </si>
  <si>
    <t>Condutor de cobre unipolar, isolação em PVC/70ºC, camada de proteção em PVC, não propagador de chamas, classe de tensão 750V, encordoamento classe 5, flexível, com a seguinte seção nominal: #6 mm²</t>
  </si>
  <si>
    <t>Condutor de cobre unipolar, isolação em PVC/70ºC, camada de proteção em PVC, não propagador de chamas, classe de tensão 750V, encordoamento classe 5, flexível, com a seguinte seção nominal: #10 mm²</t>
  </si>
  <si>
    <t>Condutor de cobre unipolar, isolação em PVC/70ºC, camada de proteção em PVC, não propagador de chamas, classe de tensão 750V, encordoamento classe 5, flexível, com a seguinte seção nominal: #16 mm²</t>
  </si>
  <si>
    <t>Condutor de cobre unipolar, isolação em PVC/70ºC, camada de proteção em PVC, não propagador de chamas, classe de tensão 750V, encordoamento classe 5, flexível, com a seguinte seção nominal: #25 mm²</t>
  </si>
  <si>
    <t>Condutor de cobre unipolar, isolação em PVC/70ºC, camada de proteção em PVC, não propagador de chamas, classe de tensão 750V, encordoamento classe 5, flexível, com a seguinte seção nominal: #35 mm²</t>
  </si>
  <si>
    <t>Condutor de cobre unipolar, isolação em PVC/70ºC, camada de proteção em PVC, não propagador de chamas, classe de tensão 750V, encordoamento classe 5, flexível, com a seguinte seção nominal: #50 mm²</t>
  </si>
  <si>
    <t>Condutor de cobre unipolar, isolação em PVC/70ºC, camada de proteção em PVC, não propagador de chamas, classe de tensão 750V, encordoamento classe 5, flexível, com a seguinte seção nominal: #70 mm²</t>
  </si>
  <si>
    <t>Condutor de cobre unipolar, isolação em PVC/70ºC, camada de proteção em PVC, não propagador de chamas, classe de tensão 750V, encordoamento classe 5, flexível, com a seguinte seção nominal: #95 mm²</t>
  </si>
  <si>
    <t>Condutor de cobre unipolar, isolação em PVC/70ºC, camada de proteção em PVC, não propagador de chamas, classe de tensão 750V, encordoamento classe 5, flexível, com a seguinte seção nominal: #120 mm²</t>
  </si>
  <si>
    <t>18.2.8</t>
  </si>
  <si>
    <t>18.2.9</t>
  </si>
  <si>
    <t>18.2.10</t>
  </si>
  <si>
    <t>18.2.11</t>
  </si>
  <si>
    <t>18.2.12</t>
  </si>
  <si>
    <t>18.2.13</t>
  </si>
  <si>
    <t>18.2.14</t>
  </si>
  <si>
    <t>18.2.15</t>
  </si>
  <si>
    <t>18.2.16</t>
  </si>
  <si>
    <t>18.2.17</t>
  </si>
  <si>
    <t>18.2.18</t>
  </si>
  <si>
    <t>GERAIS</t>
  </si>
  <si>
    <t>20.1.2</t>
  </si>
  <si>
    <t>20.1.3</t>
  </si>
  <si>
    <t>20.1.4</t>
  </si>
  <si>
    <t>20.1.5</t>
  </si>
  <si>
    <t>20.1.6</t>
  </si>
  <si>
    <t>20.1.7</t>
  </si>
  <si>
    <t>20.1.8</t>
  </si>
  <si>
    <t>20.1.9</t>
  </si>
  <si>
    <t>20.1.10</t>
  </si>
  <si>
    <t>20.1.11</t>
  </si>
  <si>
    <t>20.4.2</t>
  </si>
  <si>
    <t>20.4.3</t>
  </si>
  <si>
    <t>20.5.2</t>
  </si>
  <si>
    <t>20.6.5</t>
  </si>
  <si>
    <t>20.6.6</t>
  </si>
  <si>
    <t>23.2.3</t>
  </si>
  <si>
    <t>23.2.4</t>
  </si>
  <si>
    <t>23.2.5</t>
  </si>
  <si>
    <t>23.2.6</t>
  </si>
  <si>
    <t>23.2.7</t>
  </si>
  <si>
    <t>23.2.8</t>
  </si>
  <si>
    <t>23.2.9</t>
  </si>
  <si>
    <t>23.2.10</t>
  </si>
  <si>
    <t>23.2.11</t>
  </si>
  <si>
    <t>23.2.12</t>
  </si>
  <si>
    <t>10.1.12</t>
  </si>
  <si>
    <t>15.30</t>
  </si>
  <si>
    <t>21.4</t>
  </si>
  <si>
    <t>Exaustor mecânico para banheiro 80m3/h com duto flexível - kit</t>
  </si>
  <si>
    <t>Fechamento com chapa de aço perfurada, inclusive perfis metálicos para suporte e pintura - fornecimento e instalação</t>
  </si>
  <si>
    <t>Luminária com aletas embutir 2x36 completa</t>
  </si>
  <si>
    <t>Cadeira articulada para banho, fornecimento e instalação</t>
  </si>
  <si>
    <t>Gancho metálico para mochilas, fornecimento e instalação</t>
  </si>
  <si>
    <t>BDI: 27,7 %</t>
  </si>
  <si>
    <t>% ITEM</t>
  </si>
  <si>
    <t xml:space="preserve">FUNDAÇÕES </t>
  </si>
  <si>
    <t>SISTEMA DE PROTEÇÃO CONTRA DESC. ATMOSFÉRICAS (SPDA)</t>
  </si>
  <si>
    <t>Valores totais</t>
  </si>
  <si>
    <t>Porta de abrir - PA1 - 100x210 em chapa de alumínio e veneziana- conforme projeto de esquadrias, inclusive ferragens</t>
  </si>
  <si>
    <t>Planilha Orçamentária</t>
  </si>
  <si>
    <t>Rodape vinilico altura 5cm, espessura 1mm, fixado com cola</t>
  </si>
  <si>
    <t>Referencial de preços: SINAPI / SEINFRA / MERCADO</t>
  </si>
  <si>
    <t>15.31</t>
  </si>
  <si>
    <t>Data base: Jun/2015</t>
  </si>
  <si>
    <t>Local: Centro, Itarana - ES</t>
  </si>
  <si>
    <t>Proprietário: Prefeitura Municipal de Itarana</t>
  </si>
  <si>
    <t>Obra: Construção de Edificação Principal do Proinfância - Tipo  1</t>
  </si>
  <si>
    <t>Matheus Sofiste Teixeira</t>
  </si>
  <si>
    <t>Eng. Civil - CREA-ES 034017/D</t>
  </si>
  <si>
    <t>Total Acumulado (R$)</t>
  </si>
  <si>
    <t>Total Parcial (%)</t>
  </si>
  <si>
    <t>Total Acumulado (%)</t>
  </si>
  <si>
    <t>CRONOGRAMA FÍSICO-FINANCEIRO</t>
  </si>
</sst>
</file>

<file path=xl/styles.xml><?xml version="1.0" encoding="utf-8"?>
<styleSheet xmlns="http://schemas.openxmlformats.org/spreadsheetml/2006/main">
  <numFmts count="17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#,##0.00&quot; &quot;;&quot; (&quot;#,##0.00&quot;)&quot;;&quot; -&quot;#&quot; &quot;;@&quot; &quot;"/>
    <numFmt numFmtId="166" formatCode="#,##0.00&quot; &quot;;&quot;-&quot;#,##0.00&quot; &quot;;&quot; -&quot;#&quot; &quot;;@&quot; &quot;"/>
    <numFmt numFmtId="167" formatCode="[$R$-416]&quot; &quot;#,##0.00;[Red]&quot;-&quot;[$R$-416]&quot; &quot;#,##0.00"/>
    <numFmt numFmtId="168" formatCode="_-* #,##0.00\ _€_-;\-* #,##0.00\ _€_-;_-* &quot;-&quot;??\ _€_-;_-@_-"/>
    <numFmt numFmtId="169" formatCode="#\,##0."/>
    <numFmt numFmtId="170" formatCode="_(&quot;$&quot;* #,##0_);_(&quot;$&quot;* \(#,##0\);_(&quot;$&quot;* &quot;-&quot;_);_(@_)"/>
    <numFmt numFmtId="171" formatCode="_(&quot;$&quot;* #,##0.00_);_(&quot;$&quot;* \(#,##0.00\);_(&quot;$&quot;* &quot;-&quot;??_);_(@_)"/>
    <numFmt numFmtId="172" formatCode="\$#."/>
    <numFmt numFmtId="173" formatCode="#.00"/>
    <numFmt numFmtId="174" formatCode="0.00_)"/>
    <numFmt numFmtId="175" formatCode="%#.00"/>
    <numFmt numFmtId="176" formatCode="#\,##0.00"/>
    <numFmt numFmtId="177" formatCode="#,"/>
    <numFmt numFmtId="178" formatCode="_(* #,##0_);_(* \(#,##0\);_(* &quot;-&quot;_);_(@_)"/>
  </numFmts>
  <fonts count="51">
    <font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Arial"/>
      <family val="2"/>
    </font>
    <font>
      <sz val="10"/>
      <color rgb="FF000000"/>
      <name val="Arial1"/>
    </font>
    <font>
      <sz val="11"/>
      <color rgb="FF000000"/>
      <name val="Calibri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1"/>
      <color indexed="12"/>
      <name val="Arial"/>
      <family val="2"/>
    </font>
    <font>
      <sz val="10"/>
      <name val="Arial"/>
      <family val="2"/>
    </font>
    <font>
      <sz val="10"/>
      <name val="Courier New"/>
      <family val="3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0"/>
      <name val="Times New Roman"/>
      <family val="1"/>
    </font>
    <font>
      <sz val="10"/>
      <color indexed="8"/>
      <name val="MS Sans Serif"/>
      <family val="2"/>
    </font>
    <font>
      <sz val="1"/>
      <color indexed="8"/>
      <name val="Courier"/>
      <family val="3"/>
    </font>
    <font>
      <u/>
      <sz val="6"/>
      <color indexed="36"/>
      <name val="MS Sans Serif"/>
      <family val="2"/>
    </font>
    <font>
      <sz val="8"/>
      <name val="Arial"/>
      <family val="2"/>
    </font>
    <font>
      <sz val="10"/>
      <name val="Courier"/>
      <family val="3"/>
    </font>
    <font>
      <sz val="12"/>
      <name val="Times New Roman"/>
      <family val="1"/>
    </font>
    <font>
      <b/>
      <i/>
      <sz val="16"/>
      <name val="Helv"/>
    </font>
    <font>
      <b/>
      <sz val="14"/>
      <name val="Arial"/>
      <family val="2"/>
    </font>
    <font>
      <sz val="1"/>
      <color indexed="18"/>
      <name val="Courier"/>
      <family val="3"/>
    </font>
    <font>
      <b/>
      <sz val="1"/>
      <color indexed="8"/>
      <name val="Courier"/>
      <family val="3"/>
    </font>
    <font>
      <b/>
      <sz val="10"/>
      <name val="Century Gothic"/>
      <family val="2"/>
    </font>
    <font>
      <sz val="10"/>
      <name val="Century Gothic"/>
      <family val="2"/>
    </font>
    <font>
      <b/>
      <sz val="8"/>
      <name val="Century Gothic"/>
      <family val="2"/>
    </font>
    <font>
      <sz val="8"/>
      <name val="Century Gothic"/>
      <family val="2"/>
    </font>
    <font>
      <b/>
      <sz val="14"/>
      <name val="Century Gothic"/>
      <family val="2"/>
    </font>
    <font>
      <b/>
      <i/>
      <sz val="8"/>
      <name val="Century Gothic"/>
      <family val="2"/>
    </font>
    <font>
      <b/>
      <sz val="9"/>
      <name val="Century Gothic"/>
      <family val="2"/>
    </font>
    <font>
      <sz val="9"/>
      <name val="Century Gothic"/>
      <family val="2"/>
    </font>
    <font>
      <sz val="9"/>
      <color rgb="FF000000"/>
      <name val="Century Gothic"/>
      <family val="2"/>
    </font>
    <font>
      <b/>
      <sz val="12"/>
      <name val="Century Gothic"/>
      <family val="2"/>
    </font>
    <font>
      <b/>
      <sz val="7"/>
      <name val="Century Gothic"/>
      <family val="2"/>
    </font>
    <font>
      <sz val="7"/>
      <name val="Century Gothic"/>
      <family val="2"/>
    </font>
    <font>
      <sz val="7"/>
      <color rgb="FF000000"/>
      <name val="Century Gothic"/>
      <family val="2"/>
    </font>
    <font>
      <b/>
      <sz val="7"/>
      <color rgb="FF000000"/>
      <name val="Century Gothic"/>
      <family val="2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theme="0" tint="-0.249977111117893"/>
        <bgColor rgb="FF00000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22">
    <xf numFmtId="0" fontId="0" fillId="0" borderId="0"/>
    <xf numFmtId="0" fontId="12" fillId="0" borderId="0" applyNumberFormat="0" applyBorder="0" applyProtection="0"/>
    <xf numFmtId="0" fontId="12" fillId="0" borderId="0" applyNumberFormat="0" applyBorder="0" applyProtection="0"/>
    <xf numFmtId="165" fontId="12" fillId="0" borderId="0" applyBorder="0" applyProtection="0"/>
    <xf numFmtId="165" fontId="12" fillId="0" borderId="0" applyBorder="0" applyProtection="0"/>
    <xf numFmtId="0" fontId="13" fillId="0" borderId="0" applyNumberFormat="0" applyBorder="0" applyProtection="0"/>
    <xf numFmtId="0" fontId="12" fillId="0" borderId="0" applyNumberFormat="0" applyBorder="0" applyProtection="0"/>
    <xf numFmtId="166" fontId="13" fillId="0" borderId="0" applyBorder="0" applyProtection="0"/>
    <xf numFmtId="0" fontId="14" fillId="0" borderId="0" applyNumberFormat="0" applyBorder="0" applyProtection="0">
      <alignment horizontal="center"/>
    </xf>
    <xf numFmtId="0" fontId="14" fillId="0" borderId="0" applyNumberFormat="0" applyBorder="0" applyProtection="0">
      <alignment horizontal="center" textRotation="90"/>
    </xf>
    <xf numFmtId="0" fontId="9" fillId="0" borderId="0"/>
    <xf numFmtId="9" fontId="9" fillId="0" borderId="0" applyFont="0" applyFill="0" applyBorder="0" applyAlignment="0" applyProtection="0"/>
    <xf numFmtId="0" fontId="15" fillId="0" borderId="0" applyNumberFormat="0" applyBorder="0" applyProtection="0"/>
    <xf numFmtId="167" fontId="15" fillId="0" borderId="0" applyBorder="0" applyProtection="0"/>
    <xf numFmtId="164" fontId="11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12" fillId="0" borderId="0" applyBorder="0" applyProtection="0"/>
    <xf numFmtId="0" fontId="9" fillId="0" borderId="0"/>
    <xf numFmtId="0" fontId="9" fillId="0" borderId="0"/>
    <xf numFmtId="0" fontId="9" fillId="0" borderId="0"/>
    <xf numFmtId="0" fontId="16" fillId="0" borderId="0"/>
    <xf numFmtId="164" fontId="9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0" borderId="0"/>
    <xf numFmtId="0" fontId="7" fillId="0" borderId="0"/>
    <xf numFmtId="0" fontId="18" fillId="0" borderId="0"/>
    <xf numFmtId="164" fontId="11" fillId="0" borderId="0" applyFont="0" applyFill="0" applyBorder="0" applyAlignment="0" applyProtection="0"/>
    <xf numFmtId="0" fontId="16" fillId="0" borderId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" fillId="0" borderId="0" applyNumberFormat="0" applyBorder="0" applyProtection="0"/>
    <xf numFmtId="0" fontId="19" fillId="0" borderId="0" applyNumberFormat="0" applyFill="0" applyBorder="0" applyAlignment="0" applyProtection="0">
      <alignment vertical="top"/>
      <protection locked="0"/>
    </xf>
    <xf numFmtId="4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20" fillId="0" borderId="0"/>
    <xf numFmtId="0" fontId="17" fillId="0" borderId="0"/>
    <xf numFmtId="0" fontId="6" fillId="0" borderId="0"/>
    <xf numFmtId="9" fontId="16" fillId="0" borderId="0" applyFont="0" applyFill="0" applyBorder="0" applyAlignment="0" applyProtection="0"/>
    <xf numFmtId="164" fontId="20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5" fillId="0" borderId="0"/>
    <xf numFmtId="0" fontId="5" fillId="0" borderId="0"/>
    <xf numFmtId="0" fontId="9" fillId="0" borderId="0"/>
    <xf numFmtId="0" fontId="5" fillId="0" borderId="0"/>
    <xf numFmtId="164" fontId="9" fillId="0" borderId="0" applyFont="0" applyFill="0" applyBorder="0" applyAlignment="0" applyProtection="0"/>
    <xf numFmtId="0" fontId="22" fillId="0" borderId="0"/>
    <xf numFmtId="0" fontId="23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6" fillId="0" borderId="0"/>
    <xf numFmtId="9" fontId="25" fillId="0" borderId="0" applyFont="0" applyFill="0" applyBorder="0" applyAlignment="0" applyProtection="0"/>
    <xf numFmtId="0" fontId="27" fillId="0" borderId="0"/>
    <xf numFmtId="168" fontId="9" fillId="0" borderId="0" applyFont="0" applyFill="0" applyBorder="0" applyAlignment="0" applyProtection="0"/>
    <xf numFmtId="169" fontId="28" fillId="0" borderId="0">
      <protection locked="0"/>
    </xf>
    <xf numFmtId="0" fontId="10" fillId="5" borderId="14" applyFill="0" applyBorder="0" applyAlignment="0" applyProtection="0">
      <alignment vertical="center"/>
      <protection locked="0"/>
    </xf>
    <xf numFmtId="170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8" fillId="0" borderId="0">
      <protection locked="0"/>
    </xf>
    <xf numFmtId="0" fontId="28" fillId="0" borderId="0">
      <protection locked="0"/>
    </xf>
    <xf numFmtId="0" fontId="28" fillId="0" borderId="0">
      <protection locked="0"/>
    </xf>
    <xf numFmtId="173" fontId="28" fillId="0" borderId="0">
      <protection locked="0"/>
    </xf>
    <xf numFmtId="173" fontId="28" fillId="0" borderId="0"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38" fontId="30" fillId="2" borderId="0" applyNumberFormat="0" applyBorder="0" applyAlignment="0" applyProtection="0"/>
    <xf numFmtId="0" fontId="28" fillId="0" borderId="0">
      <protection locked="0"/>
    </xf>
    <xf numFmtId="0" fontId="28" fillId="0" borderId="0">
      <protection locked="0"/>
    </xf>
    <xf numFmtId="0" fontId="31" fillId="0" borderId="0"/>
    <xf numFmtId="10" fontId="30" fillId="6" borderId="1" applyNumberFormat="0" applyBorder="0" applyAlignment="0" applyProtection="0"/>
    <xf numFmtId="0" fontId="9" fillId="0" borderId="0">
      <alignment horizontal="centerContinuous" vertical="justify"/>
    </xf>
    <xf numFmtId="0" fontId="32" fillId="0" borderId="0" applyAlignment="0">
      <alignment horizontal="center"/>
    </xf>
    <xf numFmtId="174" fontId="33" fillId="0" borderId="0"/>
    <xf numFmtId="0" fontId="34" fillId="0" borderId="0">
      <alignment horizontal="left" vertical="center" indent="12"/>
    </xf>
    <xf numFmtId="0" fontId="30" fillId="0" borderId="14" applyBorder="0">
      <alignment horizontal="left" vertical="center" wrapText="1" indent="2"/>
      <protection locked="0"/>
    </xf>
    <xf numFmtId="0" fontId="30" fillId="0" borderId="14" applyBorder="0">
      <alignment horizontal="left" vertical="center" wrapText="1" indent="3"/>
      <protection locked="0"/>
    </xf>
    <xf numFmtId="10" fontId="9" fillId="0" borderId="0" applyFont="0" applyFill="0" applyBorder="0" applyAlignment="0" applyProtection="0"/>
    <xf numFmtId="175" fontId="28" fillId="0" borderId="0">
      <protection locked="0"/>
    </xf>
    <xf numFmtId="175" fontId="28" fillId="0" borderId="0">
      <protection locked="0"/>
    </xf>
    <xf numFmtId="176" fontId="28" fillId="0" borderId="0">
      <protection locked="0"/>
    </xf>
    <xf numFmtId="38" fontId="24" fillId="0" borderId="0" applyFont="0" applyFill="0" applyBorder="0" applyAlignment="0" applyProtection="0"/>
    <xf numFmtId="177" fontId="35" fillId="0" borderId="0">
      <protection locked="0"/>
    </xf>
    <xf numFmtId="178" fontId="25" fillId="0" borderId="0" applyFont="0" applyFill="0" applyBorder="0" applyAlignment="0" applyProtection="0"/>
    <xf numFmtId="0" fontId="24" fillId="0" borderId="0"/>
    <xf numFmtId="0" fontId="36" fillId="0" borderId="0">
      <protection locked="0"/>
    </xf>
    <xf numFmtId="0" fontId="36" fillId="0" borderId="0">
      <protection locked="0"/>
    </xf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9" fillId="0" borderId="0" applyFont="0" applyFill="0" applyBorder="0" applyAlignment="0" applyProtection="0"/>
    <xf numFmtId="0" fontId="1" fillId="0" borderId="0"/>
    <xf numFmtId="9" fontId="16" fillId="0" borderId="0" applyFont="0" applyFill="0" applyBorder="0" applyAlignment="0" applyProtection="0"/>
    <xf numFmtId="0" fontId="9" fillId="0" borderId="0"/>
  </cellStyleXfs>
  <cellXfs count="244">
    <xf numFmtId="0" fontId="0" fillId="0" borderId="0" xfId="0"/>
    <xf numFmtId="0" fontId="9" fillId="0" borderId="0" xfId="10" applyFont="1" applyFill="1" applyAlignment="1">
      <alignment vertical="center"/>
    </xf>
    <xf numFmtId="0" fontId="9" fillId="0" borderId="0" xfId="10" applyFont="1" applyFill="1" applyBorder="1" applyAlignment="1">
      <alignment vertical="center"/>
    </xf>
    <xf numFmtId="0" fontId="9" fillId="0" borderId="0" xfId="10" applyFont="1" applyFill="1" applyAlignment="1">
      <alignment horizontal="center" vertical="center"/>
    </xf>
    <xf numFmtId="0" fontId="9" fillId="0" borderId="0" xfId="10" applyFont="1" applyFill="1" applyAlignment="1">
      <alignment horizontal="center"/>
    </xf>
    <xf numFmtId="0" fontId="9" fillId="0" borderId="0" xfId="10" applyFont="1" applyFill="1" applyAlignment="1">
      <alignment horizontal="left" vertical="center"/>
    </xf>
    <xf numFmtId="0" fontId="9" fillId="0" borderId="0" xfId="10" applyFont="1" applyAlignment="1">
      <alignment vertical="center"/>
    </xf>
    <xf numFmtId="0" fontId="10" fillId="0" borderId="0" xfId="10" applyFont="1" applyFill="1" applyBorder="1" applyAlignment="1">
      <alignment vertical="center"/>
    </xf>
    <xf numFmtId="0" fontId="9" fillId="0" borderId="0" xfId="10" applyFont="1" applyFill="1" applyBorder="1" applyAlignment="1">
      <alignment horizontal="center"/>
    </xf>
    <xf numFmtId="0" fontId="9" fillId="0" borderId="0" xfId="10" applyFont="1" applyFill="1" applyBorder="1" applyAlignment="1">
      <alignment horizontal="left" vertical="center"/>
    </xf>
    <xf numFmtId="164" fontId="9" fillId="0" borderId="0" xfId="26" applyFont="1" applyFill="1" applyAlignment="1">
      <alignment vertical="center"/>
    </xf>
    <xf numFmtId="164" fontId="9" fillId="0" borderId="0" xfId="26" applyFont="1" applyFill="1" applyAlignment="1">
      <alignment horizontal="center" vertical="center"/>
    </xf>
    <xf numFmtId="164" fontId="9" fillId="0" borderId="0" xfId="26" applyFont="1" applyFill="1" applyBorder="1" applyAlignment="1">
      <alignment vertical="center"/>
    </xf>
    <xf numFmtId="164" fontId="9" fillId="0" borderId="0" xfId="26" applyFont="1" applyFill="1" applyBorder="1" applyAlignment="1">
      <alignment horizontal="center" vertical="center"/>
    </xf>
    <xf numFmtId="0" fontId="9" fillId="4" borderId="0" xfId="10" applyFont="1" applyFill="1" applyAlignment="1">
      <alignment vertical="center"/>
    </xf>
    <xf numFmtId="0" fontId="9" fillId="0" borderId="0" xfId="10" applyFont="1" applyFill="1" applyBorder="1" applyAlignment="1">
      <alignment horizontal="center" vertical="center"/>
    </xf>
    <xf numFmtId="0" fontId="10" fillId="0" borderId="0" xfId="10" applyFont="1" applyFill="1" applyBorder="1" applyAlignment="1">
      <alignment horizontal="left" vertical="center"/>
    </xf>
    <xf numFmtId="0" fontId="21" fillId="0" borderId="0" xfId="47" applyFont="1" applyAlignment="1">
      <alignment horizontal="left" wrapText="1"/>
    </xf>
    <xf numFmtId="0" fontId="9" fillId="0" borderId="0" xfId="121"/>
    <xf numFmtId="0" fontId="9" fillId="0" borderId="0" xfId="10"/>
    <xf numFmtId="0" fontId="39" fillId="0" borderId="3" xfId="10" applyFont="1" applyFill="1" applyBorder="1" applyAlignment="1">
      <alignment horizontal="left" vertical="center"/>
    </xf>
    <xf numFmtId="0" fontId="39" fillId="0" borderId="4" xfId="10" applyFont="1" applyFill="1" applyBorder="1" applyAlignment="1">
      <alignment horizontal="center" vertical="center"/>
    </xf>
    <xf numFmtId="0" fontId="40" fillId="0" borderId="4" xfId="10" applyFont="1" applyFill="1" applyBorder="1" applyAlignment="1">
      <alignment horizontal="left" vertical="center" wrapText="1"/>
    </xf>
    <xf numFmtId="0" fontId="40" fillId="0" borderId="5" xfId="10" applyFont="1" applyFill="1" applyBorder="1" applyAlignment="1">
      <alignment horizontal="center" vertical="center" wrapText="1"/>
    </xf>
    <xf numFmtId="0" fontId="39" fillId="0" borderId="4" xfId="10" applyFont="1" applyFill="1" applyBorder="1" applyAlignment="1">
      <alignment horizontal="left" vertical="center"/>
    </xf>
    <xf numFmtId="0" fontId="38" fillId="0" borderId="4" xfId="10" applyFont="1" applyFill="1" applyBorder="1" applyAlignment="1">
      <alignment vertical="center" wrapText="1"/>
    </xf>
    <xf numFmtId="0" fontId="38" fillId="0" borderId="5" xfId="10" applyFont="1" applyFill="1" applyBorder="1" applyAlignment="1">
      <alignment vertical="center" wrapText="1"/>
    </xf>
    <xf numFmtId="0" fontId="39" fillId="0" borderId="6" xfId="10" applyFont="1" applyFill="1" applyBorder="1" applyAlignment="1">
      <alignment horizontal="left" vertical="center"/>
    </xf>
    <xf numFmtId="0" fontId="39" fillId="0" borderId="0" xfId="10" applyFont="1" applyFill="1" applyBorder="1" applyAlignment="1">
      <alignment horizontal="center" vertical="center"/>
    </xf>
    <xf numFmtId="0" fontId="40" fillId="0" borderId="0" xfId="10" applyFont="1" applyFill="1" applyBorder="1" applyAlignment="1">
      <alignment horizontal="left" vertical="center" wrapText="1"/>
    </xf>
    <xf numFmtId="0" fontId="40" fillId="0" borderId="7" xfId="10" applyFont="1" applyFill="1" applyBorder="1" applyAlignment="1">
      <alignment horizontal="center" vertical="center"/>
    </xf>
    <xf numFmtId="0" fontId="39" fillId="0" borderId="0" xfId="10" applyFont="1" applyFill="1" applyBorder="1" applyAlignment="1">
      <alignment horizontal="left" vertical="center"/>
    </xf>
    <xf numFmtId="0" fontId="38" fillId="0" borderId="0" xfId="10" applyFont="1" applyFill="1" applyBorder="1" applyAlignment="1">
      <alignment vertical="center"/>
    </xf>
    <xf numFmtId="0" fontId="38" fillId="0" borderId="7" xfId="10" applyFont="1" applyFill="1" applyBorder="1" applyAlignment="1">
      <alignment vertical="center"/>
    </xf>
    <xf numFmtId="0" fontId="39" fillId="0" borderId="8" xfId="10" applyFont="1" applyFill="1" applyBorder="1" applyAlignment="1">
      <alignment horizontal="left" vertical="center"/>
    </xf>
    <xf numFmtId="17" fontId="39" fillId="0" borderId="9" xfId="10" applyNumberFormat="1" applyFont="1" applyFill="1" applyBorder="1" applyAlignment="1">
      <alignment horizontal="center" vertical="center"/>
    </xf>
    <xf numFmtId="0" fontId="39" fillId="0" borderId="9" xfId="10" applyFont="1" applyFill="1" applyBorder="1" applyAlignment="1">
      <alignment horizontal="center" vertical="center"/>
    </xf>
    <xf numFmtId="0" fontId="40" fillId="0" borderId="9" xfId="10" applyFont="1" applyFill="1" applyBorder="1" applyAlignment="1">
      <alignment horizontal="left" vertical="center" wrapText="1"/>
    </xf>
    <xf numFmtId="164" fontId="39" fillId="4" borderId="10" xfId="26" applyFont="1" applyFill="1" applyBorder="1" applyAlignment="1">
      <alignment vertical="center" wrapText="1"/>
    </xf>
    <xf numFmtId="164" fontId="39" fillId="4" borderId="8" xfId="26" applyFont="1" applyFill="1" applyBorder="1" applyAlignment="1">
      <alignment horizontal="left" vertical="center"/>
    </xf>
    <xf numFmtId="164" fontId="39" fillId="4" borderId="9" xfId="26" applyFont="1" applyFill="1" applyBorder="1" applyAlignment="1">
      <alignment horizontal="left" vertical="center" wrapText="1"/>
    </xf>
    <xf numFmtId="164" fontId="37" fillId="4" borderId="9" xfId="26" applyFont="1" applyFill="1" applyBorder="1" applyAlignment="1">
      <alignment vertical="center" wrapText="1"/>
    </xf>
    <xf numFmtId="164" fontId="37" fillId="4" borderId="10" xfId="26" applyFont="1" applyFill="1" applyBorder="1" applyAlignment="1">
      <alignment vertical="center" wrapText="1"/>
    </xf>
    <xf numFmtId="0" fontId="38" fillId="0" borderId="0" xfId="10" applyFont="1" applyFill="1" applyAlignment="1">
      <alignment horizontal="center"/>
    </xf>
    <xf numFmtId="0" fontId="38" fillId="0" borderId="0" xfId="10" applyFont="1" applyFill="1" applyAlignment="1">
      <alignment horizontal="left" vertical="center"/>
    </xf>
    <xf numFmtId="0" fontId="38" fillId="0" borderId="0" xfId="10" applyFont="1" applyFill="1" applyAlignment="1">
      <alignment horizontal="center" vertical="center"/>
    </xf>
    <xf numFmtId="164" fontId="38" fillId="0" borderId="0" xfId="26" applyFont="1" applyFill="1" applyAlignment="1">
      <alignment horizontal="center" vertical="center"/>
    </xf>
    <xf numFmtId="164" fontId="38" fillId="0" borderId="0" xfId="26" applyFont="1" applyFill="1" applyAlignment="1">
      <alignment vertical="center"/>
    </xf>
    <xf numFmtId="0" fontId="38" fillId="0" borderId="0" xfId="10" applyFont="1" applyFill="1" applyAlignment="1">
      <alignment vertical="center"/>
    </xf>
    <xf numFmtId="49" fontId="39" fillId="3" borderId="13" xfId="10" applyNumberFormat="1" applyFont="1" applyFill="1" applyBorder="1" applyAlignment="1">
      <alignment horizontal="center" vertical="center"/>
    </xf>
    <xf numFmtId="49" fontId="39" fillId="3" borderId="13" xfId="10" applyNumberFormat="1" applyFont="1" applyFill="1" applyBorder="1" applyAlignment="1">
      <alignment horizontal="justify" vertical="center"/>
    </xf>
    <xf numFmtId="164" fontId="39" fillId="3" borderId="13" xfId="26" applyFont="1" applyFill="1" applyBorder="1" applyAlignment="1">
      <alignment horizontal="center" vertical="center"/>
    </xf>
    <xf numFmtId="4" fontId="39" fillId="3" borderId="13" xfId="10" applyNumberFormat="1" applyFont="1" applyFill="1" applyBorder="1" applyAlignment="1">
      <alignment horizontal="center" vertical="center" wrapText="1"/>
    </xf>
    <xf numFmtId="4" fontId="39" fillId="3" borderId="13" xfId="10" applyNumberFormat="1" applyFont="1" applyFill="1" applyBorder="1" applyAlignment="1">
      <alignment horizontal="center" vertical="center"/>
    </xf>
    <xf numFmtId="0" fontId="38" fillId="0" borderId="0" xfId="10" applyFont="1" applyFill="1" applyBorder="1" applyAlignment="1">
      <alignment horizontal="center" vertical="center"/>
    </xf>
    <xf numFmtId="0" fontId="38" fillId="0" borderId="0" xfId="10" applyFont="1" applyFill="1" applyBorder="1" applyAlignment="1">
      <alignment horizontal="justify" vertical="center"/>
    </xf>
    <xf numFmtId="164" fontId="38" fillId="0" borderId="0" xfId="26" applyFont="1" applyFill="1" applyBorder="1" applyAlignment="1">
      <alignment horizontal="center" vertical="center"/>
    </xf>
    <xf numFmtId="164" fontId="38" fillId="0" borderId="0" xfId="26" applyFont="1" applyFill="1" applyBorder="1" applyAlignment="1">
      <alignment vertical="center"/>
    </xf>
    <xf numFmtId="0" fontId="39" fillId="2" borderId="1" xfId="10" applyFont="1" applyFill="1" applyBorder="1" applyAlignment="1">
      <alignment horizontal="center" vertical="center"/>
    </xf>
    <xf numFmtId="0" fontId="39" fillId="2" borderId="1" xfId="10" applyFont="1" applyFill="1" applyBorder="1" applyAlignment="1">
      <alignment horizontal="justify" vertical="center"/>
    </xf>
    <xf numFmtId="0" fontId="39" fillId="2" borderId="1" xfId="10" applyFont="1" applyFill="1" applyBorder="1" applyAlignment="1">
      <alignment vertical="center"/>
    </xf>
    <xf numFmtId="164" fontId="40" fillId="2" borderId="1" xfId="14" applyFont="1" applyFill="1" applyBorder="1" applyAlignment="1">
      <alignment vertical="center"/>
    </xf>
    <xf numFmtId="164" fontId="39" fillId="2" borderId="1" xfId="14" applyFont="1" applyFill="1" applyBorder="1" applyAlignment="1">
      <alignment vertical="center"/>
    </xf>
    <xf numFmtId="164" fontId="39" fillId="3" borderId="1" xfId="14" applyFont="1" applyFill="1" applyBorder="1" applyAlignment="1">
      <alignment vertical="center"/>
    </xf>
    <xf numFmtId="0" fontId="40" fillId="0" borderId="1" xfId="10" applyFont="1" applyFill="1" applyBorder="1" applyAlignment="1">
      <alignment horizontal="center" vertical="center"/>
    </xf>
    <xf numFmtId="165" fontId="40" fillId="0" borderId="1" xfId="4" applyFont="1" applyFill="1" applyBorder="1" applyAlignment="1">
      <alignment horizontal="center" vertical="center" wrapText="1"/>
    </xf>
    <xf numFmtId="0" fontId="40" fillId="0" borderId="1" xfId="10" applyFont="1" applyFill="1" applyBorder="1" applyAlignment="1">
      <alignment horizontal="justify" vertical="center"/>
    </xf>
    <xf numFmtId="164" fontId="40" fillId="0" borderId="1" xfId="14" applyFont="1" applyFill="1" applyBorder="1" applyAlignment="1">
      <alignment horizontal="right" vertical="center"/>
    </xf>
    <xf numFmtId="164" fontId="40" fillId="0" borderId="1" xfId="14" applyFont="1" applyFill="1" applyBorder="1" applyAlignment="1">
      <alignment vertical="center"/>
    </xf>
    <xf numFmtId="0" fontId="40" fillId="0" borderId="1" xfId="5" applyNumberFormat="1" applyFont="1" applyFill="1" applyBorder="1" applyAlignment="1">
      <alignment horizontal="center" vertical="center" wrapText="1"/>
    </xf>
    <xf numFmtId="0" fontId="40" fillId="0" borderId="1" xfId="5" applyFont="1" applyFill="1" applyBorder="1" applyAlignment="1">
      <alignment horizontal="center" vertical="center" wrapText="1"/>
    </xf>
    <xf numFmtId="0" fontId="40" fillId="0" borderId="1" xfId="5" applyFont="1" applyFill="1" applyBorder="1" applyAlignment="1">
      <alignment horizontal="justify" vertical="center" wrapText="1"/>
    </xf>
    <xf numFmtId="0" fontId="40" fillId="0" borderId="1" xfId="10" applyFont="1" applyFill="1" applyBorder="1" applyAlignment="1">
      <alignment horizontal="justify" vertical="center" wrapText="1"/>
    </xf>
    <xf numFmtId="0" fontId="39" fillId="0" borderId="14" xfId="10" applyFont="1" applyFill="1" applyBorder="1" applyAlignment="1">
      <alignment vertical="center" wrapText="1"/>
    </xf>
    <xf numFmtId="0" fontId="39" fillId="0" borderId="11" xfId="10" applyFont="1" applyFill="1" applyBorder="1" applyAlignment="1">
      <alignment vertical="center" wrapText="1"/>
    </xf>
    <xf numFmtId="0" fontId="39" fillId="0" borderId="11" xfId="10" applyFont="1" applyFill="1" applyBorder="1" applyAlignment="1">
      <alignment horizontal="justify" vertical="center" wrapText="1"/>
    </xf>
    <xf numFmtId="164" fontId="39" fillId="0" borderId="11" xfId="14" applyFont="1" applyFill="1" applyBorder="1" applyAlignment="1">
      <alignment vertical="center" wrapText="1"/>
    </xf>
    <xf numFmtId="164" fontId="39" fillId="0" borderId="12" xfId="14" applyFont="1" applyFill="1" applyBorder="1" applyAlignment="1">
      <alignment horizontal="right" vertical="center" wrapText="1"/>
    </xf>
    <xf numFmtId="164" fontId="39" fillId="0" borderId="1" xfId="14" applyFont="1" applyFill="1" applyBorder="1" applyAlignment="1">
      <alignment vertical="center" wrapText="1"/>
    </xf>
    <xf numFmtId="0" fontId="40" fillId="0" borderId="0" xfId="10" applyFont="1" applyFill="1" applyBorder="1" applyAlignment="1">
      <alignment horizontal="center" vertical="center"/>
    </xf>
    <xf numFmtId="0" fontId="40" fillId="0" borderId="0" xfId="10" applyFont="1" applyFill="1" applyBorder="1" applyAlignment="1">
      <alignment horizontal="justify" vertical="center"/>
    </xf>
    <xf numFmtId="164" fontId="40" fillId="0" borderId="0" xfId="26" applyFont="1" applyFill="1" applyBorder="1" applyAlignment="1">
      <alignment horizontal="center" vertical="center"/>
    </xf>
    <xf numFmtId="164" fontId="40" fillId="0" borderId="0" xfId="26" applyFont="1" applyFill="1" applyBorder="1" applyAlignment="1">
      <alignment vertical="center"/>
    </xf>
    <xf numFmtId="0" fontId="40" fillId="0" borderId="0" xfId="10" applyFont="1" applyFill="1" applyBorder="1" applyAlignment="1">
      <alignment vertical="center"/>
    </xf>
    <xf numFmtId="0" fontId="39" fillId="0" borderId="1" xfId="10" applyFont="1" applyFill="1" applyBorder="1" applyAlignment="1">
      <alignment horizontal="center" vertical="center" wrapText="1"/>
    </xf>
    <xf numFmtId="0" fontId="39" fillId="0" borderId="1" xfId="10" applyFont="1" applyFill="1" applyBorder="1" applyAlignment="1">
      <alignment horizontal="center" vertical="center"/>
    </xf>
    <xf numFmtId="0" fontId="39" fillId="0" borderId="1" xfId="10" applyFont="1" applyFill="1" applyBorder="1" applyAlignment="1">
      <alignment horizontal="justify" vertical="center"/>
    </xf>
    <xf numFmtId="0" fontId="39" fillId="0" borderId="1" xfId="10" applyFont="1" applyFill="1" applyBorder="1" applyAlignment="1">
      <alignment vertical="center"/>
    </xf>
    <xf numFmtId="164" fontId="39" fillId="0" borderId="1" xfId="14" applyFont="1" applyFill="1" applyBorder="1" applyAlignment="1">
      <alignment vertical="center"/>
    </xf>
    <xf numFmtId="0" fontId="40" fillId="0" borderId="1" xfId="10" applyFont="1" applyFill="1" applyBorder="1" applyAlignment="1">
      <alignment horizontal="center" vertical="center" wrapText="1"/>
    </xf>
    <xf numFmtId="0" fontId="39" fillId="0" borderId="1" xfId="10" applyFont="1" applyFill="1" applyBorder="1" applyAlignment="1">
      <alignment horizontal="justify" vertical="center" wrapText="1"/>
    </xf>
    <xf numFmtId="0" fontId="40" fillId="0" borderId="1" xfId="10" applyFont="1" applyFill="1" applyBorder="1" applyAlignment="1">
      <alignment vertical="center"/>
    </xf>
    <xf numFmtId="164" fontId="40" fillId="0" borderId="1" xfId="14" applyFont="1" applyFill="1" applyBorder="1" applyAlignment="1">
      <alignment vertical="center" wrapText="1"/>
    </xf>
    <xf numFmtId="164" fontId="40" fillId="0" borderId="0" xfId="14" applyFont="1" applyFill="1" applyBorder="1" applyAlignment="1">
      <alignment vertical="center"/>
    </xf>
    <xf numFmtId="0" fontId="39" fillId="2" borderId="1" xfId="10" applyFont="1" applyFill="1" applyBorder="1" applyAlignment="1">
      <alignment horizontal="center"/>
    </xf>
    <xf numFmtId="0" fontId="39" fillId="0" borderId="1" xfId="10" applyFont="1" applyFill="1" applyBorder="1" applyAlignment="1">
      <alignment vertical="center" wrapText="1"/>
    </xf>
    <xf numFmtId="164" fontId="42" fillId="0" borderId="1" xfId="14" applyFont="1" applyFill="1" applyBorder="1" applyAlignment="1">
      <alignment vertical="center" wrapText="1"/>
    </xf>
    <xf numFmtId="0" fontId="40" fillId="0" borderId="1" xfId="10" applyNumberFormat="1" applyFont="1" applyFill="1" applyBorder="1" applyAlignment="1">
      <alignment horizontal="center" vertical="center"/>
    </xf>
    <xf numFmtId="0" fontId="40" fillId="4" borderId="1" xfId="10" applyFont="1" applyFill="1" applyBorder="1" applyAlignment="1">
      <alignment horizontal="justify" vertical="center" wrapText="1"/>
    </xf>
    <xf numFmtId="0" fontId="40" fillId="4" borderId="1" xfId="10" applyFont="1" applyFill="1" applyBorder="1" applyAlignment="1">
      <alignment horizontal="center" vertical="center" wrapText="1"/>
    </xf>
    <xf numFmtId="2" fontId="40" fillId="0" borderId="1" xfId="0" applyNumberFormat="1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justify" vertical="center" wrapText="1"/>
    </xf>
    <xf numFmtId="0" fontId="39" fillId="4" borderId="1" xfId="10" applyFont="1" applyFill="1" applyBorder="1" applyAlignment="1">
      <alignment horizontal="center" vertical="center"/>
    </xf>
    <xf numFmtId="0" fontId="39" fillId="4" borderId="1" xfId="10" applyFont="1" applyFill="1" applyBorder="1" applyAlignment="1">
      <alignment horizontal="justify" vertical="center"/>
    </xf>
    <xf numFmtId="0" fontId="40" fillId="4" borderId="1" xfId="10" applyFont="1" applyFill="1" applyBorder="1" applyAlignment="1">
      <alignment vertical="center"/>
    </xf>
    <xf numFmtId="0" fontId="40" fillId="4" borderId="1" xfId="10" applyFont="1" applyFill="1" applyBorder="1" applyAlignment="1">
      <alignment horizontal="center" vertical="center"/>
    </xf>
    <xf numFmtId="0" fontId="40" fillId="4" borderId="0" xfId="10" applyFont="1" applyFill="1" applyAlignment="1">
      <alignment horizontal="center" vertical="center"/>
    </xf>
    <xf numFmtId="0" fontId="39" fillId="3" borderId="1" xfId="10" applyFont="1" applyFill="1" applyBorder="1" applyAlignment="1">
      <alignment horizontal="center" vertical="center"/>
    </xf>
    <xf numFmtId="0" fontId="39" fillId="3" borderId="1" xfId="10" applyFont="1" applyFill="1" applyBorder="1" applyAlignment="1">
      <alignment horizontal="justify" vertical="center"/>
    </xf>
    <xf numFmtId="0" fontId="40" fillId="3" borderId="1" xfId="10" applyFont="1" applyFill="1" applyBorder="1" applyAlignment="1">
      <alignment vertical="center"/>
    </xf>
    <xf numFmtId="164" fontId="40" fillId="3" borderId="1" xfId="14" applyFont="1" applyFill="1" applyBorder="1" applyAlignment="1">
      <alignment vertical="center"/>
    </xf>
    <xf numFmtId="164" fontId="40" fillId="0" borderId="1" xfId="26" applyFont="1" applyFill="1" applyBorder="1" applyAlignment="1">
      <alignment horizontal="right" vertical="center"/>
    </xf>
    <xf numFmtId="164" fontId="40" fillId="0" borderId="1" xfId="26" applyFont="1" applyFill="1" applyBorder="1" applyAlignment="1">
      <alignment horizontal="center" vertical="center"/>
    </xf>
    <xf numFmtId="0" fontId="40" fillId="0" borderId="1" xfId="27" applyNumberFormat="1" applyFont="1" applyFill="1" applyBorder="1" applyAlignment="1">
      <alignment horizontal="center" vertical="center" wrapText="1"/>
    </xf>
    <xf numFmtId="49" fontId="40" fillId="0" borderId="1" xfId="27" applyNumberFormat="1" applyFont="1" applyFill="1" applyBorder="1" applyAlignment="1">
      <alignment horizontal="center" vertical="center" wrapText="1"/>
    </xf>
    <xf numFmtId="164" fontId="39" fillId="2" borderId="1" xfId="26" applyFont="1" applyFill="1" applyBorder="1" applyAlignment="1">
      <alignment vertical="center"/>
    </xf>
    <xf numFmtId="0" fontId="39" fillId="4" borderId="1" xfId="10" applyFont="1" applyFill="1" applyBorder="1" applyAlignment="1">
      <alignment horizontal="center" vertical="center" wrapText="1"/>
    </xf>
    <xf numFmtId="0" fontId="39" fillId="4" borderId="1" xfId="10" applyFont="1" applyFill="1" applyBorder="1" applyAlignment="1">
      <alignment horizontal="justify" vertical="center" wrapText="1"/>
    </xf>
    <xf numFmtId="0" fontId="40" fillId="0" borderId="1" xfId="10" applyFont="1" applyFill="1" applyBorder="1" applyAlignment="1">
      <alignment vertical="center" wrapText="1"/>
    </xf>
    <xf numFmtId="164" fontId="40" fillId="0" borderId="1" xfId="26" applyFont="1" applyFill="1" applyBorder="1" applyAlignment="1">
      <alignment horizontal="center" vertical="center" wrapText="1"/>
    </xf>
    <xf numFmtId="0" fontId="40" fillId="0" borderId="1" xfId="10" quotePrefix="1" applyFont="1" applyFill="1" applyBorder="1" applyAlignment="1">
      <alignment horizontal="center" vertical="center" wrapText="1"/>
    </xf>
    <xf numFmtId="0" fontId="40" fillId="4" borderId="1" xfId="10" quotePrefix="1" applyFont="1" applyFill="1" applyBorder="1" applyAlignment="1">
      <alignment horizontal="center" vertical="center" wrapText="1"/>
    </xf>
    <xf numFmtId="0" fontId="39" fillId="3" borderId="1" xfId="10" applyFont="1" applyFill="1" applyBorder="1" applyAlignment="1">
      <alignment horizontal="justify" vertical="center" wrapText="1"/>
    </xf>
    <xf numFmtId="0" fontId="40" fillId="3" borderId="1" xfId="10" applyFont="1" applyFill="1" applyBorder="1" applyAlignment="1">
      <alignment vertical="center" wrapText="1"/>
    </xf>
    <xf numFmtId="164" fontId="40" fillId="3" borderId="1" xfId="14" applyFont="1" applyFill="1" applyBorder="1" applyAlignment="1">
      <alignment vertical="center" wrapText="1"/>
    </xf>
    <xf numFmtId="0" fontId="40" fillId="4" borderId="1" xfId="10" applyFont="1" applyFill="1" applyBorder="1" applyAlignment="1">
      <alignment vertical="center" wrapText="1"/>
    </xf>
    <xf numFmtId="164" fontId="40" fillId="4" borderId="1" xfId="14" applyFont="1" applyFill="1" applyBorder="1" applyAlignment="1">
      <alignment vertical="center" wrapText="1"/>
    </xf>
    <xf numFmtId="164" fontId="39" fillId="3" borderId="1" xfId="14" applyFont="1" applyFill="1" applyBorder="1" applyAlignment="1">
      <alignment horizontal="center" vertical="center"/>
    </xf>
    <xf numFmtId="49" fontId="40" fillId="4" borderId="1" xfId="10" applyNumberFormat="1" applyFont="1" applyFill="1" applyBorder="1" applyAlignment="1">
      <alignment horizontal="center" vertical="center"/>
    </xf>
    <xf numFmtId="0" fontId="40" fillId="4" borderId="1" xfId="10" applyFont="1" applyFill="1" applyBorder="1" applyAlignment="1">
      <alignment horizontal="justify" vertical="center"/>
    </xf>
    <xf numFmtId="49" fontId="40" fillId="0" borderId="1" xfId="27" applyNumberFormat="1" applyFont="1" applyFill="1" applyBorder="1" applyAlignment="1">
      <alignment horizontal="justify" vertical="center" wrapText="1"/>
    </xf>
    <xf numFmtId="0" fontId="40" fillId="0" borderId="12" xfId="10" applyFont="1" applyFill="1" applyBorder="1" applyAlignment="1">
      <alignment horizontal="justify" vertical="center"/>
    </xf>
    <xf numFmtId="1" fontId="40" fillId="0" borderId="1" xfId="10" applyNumberFormat="1" applyFont="1" applyFill="1" applyBorder="1" applyAlignment="1">
      <alignment horizontal="center" vertical="center" wrapText="1"/>
    </xf>
    <xf numFmtId="0" fontId="40" fillId="0" borderId="12" xfId="10" applyFont="1" applyFill="1" applyBorder="1" applyAlignment="1">
      <alignment horizontal="justify" vertical="center" wrapText="1"/>
    </xf>
    <xf numFmtId="2" fontId="40" fillId="0" borderId="1" xfId="10" applyNumberFormat="1" applyFont="1" applyFill="1" applyBorder="1" applyAlignment="1">
      <alignment horizontal="center" vertical="center" wrapText="1"/>
    </xf>
    <xf numFmtId="49" fontId="40" fillId="0" borderId="1" xfId="10" applyNumberFormat="1" applyFont="1" applyFill="1" applyBorder="1" applyAlignment="1">
      <alignment horizontal="justify" vertical="center" wrapText="1"/>
    </xf>
    <xf numFmtId="0" fontId="40" fillId="0" borderId="0" xfId="10" applyFont="1" applyFill="1" applyBorder="1" applyAlignment="1">
      <alignment horizontal="left" vertical="center"/>
    </xf>
    <xf numFmtId="49" fontId="39" fillId="2" borderId="14" xfId="10" applyNumberFormat="1" applyFont="1" applyFill="1" applyBorder="1" applyAlignment="1">
      <alignment vertical="center"/>
    </xf>
    <xf numFmtId="49" fontId="39" fillId="2" borderId="11" xfId="10" applyNumberFormat="1" applyFont="1" applyFill="1" applyBorder="1" applyAlignment="1">
      <alignment vertical="center"/>
    </xf>
    <xf numFmtId="49" fontId="39" fillId="2" borderId="12" xfId="10" applyNumberFormat="1" applyFont="1" applyFill="1" applyBorder="1" applyAlignment="1">
      <alignment horizontal="right" vertical="center"/>
    </xf>
    <xf numFmtId="0" fontId="40" fillId="2" borderId="1" xfId="10" applyFont="1" applyFill="1" applyBorder="1" applyAlignment="1">
      <alignment vertical="center"/>
    </xf>
    <xf numFmtId="4" fontId="43" fillId="4" borderId="19" xfId="0" applyNumberFormat="1" applyFont="1" applyFill="1" applyBorder="1" applyAlignment="1">
      <alignment horizontal="center" vertical="center" wrapText="1"/>
    </xf>
    <xf numFmtId="4" fontId="44" fillId="4" borderId="0" xfId="0" applyNumberFormat="1" applyFont="1" applyFill="1" applyBorder="1" applyAlignment="1">
      <alignment horizontal="center" vertical="center" wrapText="1"/>
    </xf>
    <xf numFmtId="0" fontId="44" fillId="0" borderId="0" xfId="121" applyFont="1" applyBorder="1" applyAlignment="1">
      <alignment vertical="center"/>
    </xf>
    <xf numFmtId="0" fontId="44" fillId="0" borderId="0" xfId="121" applyFont="1" applyBorder="1" applyAlignment="1">
      <alignment horizontal="left" vertical="center"/>
    </xf>
    <xf numFmtId="0" fontId="44" fillId="0" borderId="0" xfId="121" applyFont="1" applyBorder="1" applyAlignment="1">
      <alignment horizontal="center" vertical="center"/>
    </xf>
    <xf numFmtId="0" fontId="44" fillId="0" borderId="0" xfId="121" applyFont="1" applyBorder="1"/>
    <xf numFmtId="0" fontId="44" fillId="0" borderId="4" xfId="121" applyFont="1" applyBorder="1" applyAlignment="1">
      <alignment horizontal="left" vertical="center"/>
    </xf>
    <xf numFmtId="0" fontId="44" fillId="0" borderId="4" xfId="121" applyFont="1" applyBorder="1" applyAlignment="1">
      <alignment horizontal="center" vertical="center"/>
    </xf>
    <xf numFmtId="164" fontId="44" fillId="0" borderId="4" xfId="45" applyFont="1" applyBorder="1" applyAlignment="1">
      <alignment horizontal="center" vertical="center"/>
    </xf>
    <xf numFmtId="0" fontId="44" fillId="0" borderId="4" xfId="121" applyFont="1" applyBorder="1" applyAlignment="1">
      <alignment vertical="center"/>
    </xf>
    <xf numFmtId="0" fontId="44" fillId="0" borderId="4" xfId="121" applyFont="1" applyBorder="1"/>
    <xf numFmtId="0" fontId="44" fillId="0" borderId="5" xfId="121" applyFont="1" applyBorder="1"/>
    <xf numFmtId="0" fontId="43" fillId="0" borderId="0" xfId="121" applyFont="1" applyBorder="1" applyAlignment="1">
      <alignment vertical="center"/>
    </xf>
    <xf numFmtId="164" fontId="43" fillId="0" borderId="0" xfId="45" applyFont="1" applyBorder="1" applyAlignment="1">
      <alignment horizontal="center" vertical="center"/>
    </xf>
    <xf numFmtId="9" fontId="44" fillId="0" borderId="0" xfId="121" applyNumberFormat="1" applyFont="1" applyBorder="1" applyAlignment="1">
      <alignment vertical="center"/>
    </xf>
    <xf numFmtId="0" fontId="44" fillId="0" borderId="7" xfId="121" applyFont="1" applyBorder="1"/>
    <xf numFmtId="0" fontId="44" fillId="0" borderId="9" xfId="121" applyFont="1" applyBorder="1" applyAlignment="1">
      <alignment horizontal="left" vertical="center"/>
    </xf>
    <xf numFmtId="0" fontId="44" fillId="0" borderId="9" xfId="121" applyFont="1" applyBorder="1" applyAlignment="1">
      <alignment horizontal="center" vertical="center"/>
    </xf>
    <xf numFmtId="164" fontId="43" fillId="0" borderId="9" xfId="45" applyFont="1" applyBorder="1" applyAlignment="1">
      <alignment horizontal="center" vertical="center"/>
    </xf>
    <xf numFmtId="0" fontId="44" fillId="0" borderId="9" xfId="121" applyFont="1" applyBorder="1" applyAlignment="1">
      <alignment vertical="center"/>
    </xf>
    <xf numFmtId="0" fontId="44" fillId="0" borderId="9" xfId="121" applyFont="1" applyBorder="1"/>
    <xf numFmtId="0" fontId="44" fillId="0" borderId="10" xfId="121" applyFont="1" applyBorder="1"/>
    <xf numFmtId="0" fontId="44" fillId="0" borderId="0" xfId="10" applyFont="1"/>
    <xf numFmtId="164" fontId="45" fillId="0" borderId="0" xfId="45" applyFont="1"/>
    <xf numFmtId="0" fontId="48" fillId="0" borderId="18" xfId="10" applyFont="1" applyBorder="1" applyAlignment="1">
      <alignment horizontal="center"/>
    </xf>
    <xf numFmtId="164" fontId="49" fillId="0" borderId="1" xfId="45" applyFont="1" applyBorder="1" applyAlignment="1">
      <alignment horizontal="center"/>
    </xf>
    <xf numFmtId="10" fontId="49" fillId="0" borderId="1" xfId="11" applyNumberFormat="1" applyFont="1" applyBorder="1" applyAlignment="1">
      <alignment horizontal="center"/>
    </xf>
    <xf numFmtId="10" fontId="48" fillId="7" borderId="1" xfId="11" applyNumberFormat="1" applyFont="1" applyFill="1" applyBorder="1"/>
    <xf numFmtId="10" fontId="49" fillId="0" borderId="1" xfId="11" applyNumberFormat="1" applyFont="1" applyBorder="1"/>
    <xf numFmtId="0" fontId="48" fillId="0" borderId="1" xfId="10" applyFont="1" applyBorder="1"/>
    <xf numFmtId="10" fontId="48" fillId="0" borderId="1" xfId="10" applyNumberFormat="1" applyFont="1" applyBorder="1"/>
    <xf numFmtId="164" fontId="48" fillId="0" borderId="1" xfId="10" applyNumberFormat="1" applyFont="1" applyBorder="1"/>
    <xf numFmtId="9" fontId="48" fillId="7" borderId="1" xfId="11" applyFont="1" applyFill="1" applyBorder="1"/>
    <xf numFmtId="9" fontId="48" fillId="4" borderId="1" xfId="11" applyFont="1" applyFill="1" applyBorder="1"/>
    <xf numFmtId="0" fontId="48" fillId="0" borderId="1" xfId="10" applyFont="1" applyFill="1" applyBorder="1"/>
    <xf numFmtId="9" fontId="49" fillId="0" borderId="1" xfId="11" applyFont="1" applyFill="1" applyBorder="1"/>
    <xf numFmtId="9" fontId="49" fillId="0" borderId="1" xfId="11" applyFont="1" applyBorder="1"/>
    <xf numFmtId="164" fontId="48" fillId="0" borderId="1" xfId="10" applyNumberFormat="1" applyFont="1" applyFill="1" applyBorder="1"/>
    <xf numFmtId="9" fontId="48" fillId="0" borderId="1" xfId="11" applyFont="1" applyFill="1" applyBorder="1"/>
    <xf numFmtId="10" fontId="48" fillId="0" borderId="1" xfId="10" applyNumberFormat="1" applyFont="1" applyFill="1" applyBorder="1"/>
    <xf numFmtId="164" fontId="48" fillId="0" borderId="1" xfId="14" applyFont="1" applyBorder="1"/>
    <xf numFmtId="9" fontId="49" fillId="7" borderId="1" xfId="11" applyFont="1" applyFill="1" applyBorder="1"/>
    <xf numFmtId="43" fontId="48" fillId="0" borderId="1" xfId="10" applyNumberFormat="1" applyFont="1" applyBorder="1"/>
    <xf numFmtId="164" fontId="48" fillId="4" borderId="1" xfId="10" applyNumberFormat="1" applyFont="1" applyFill="1" applyBorder="1"/>
    <xf numFmtId="164" fontId="49" fillId="0" borderId="1" xfId="45" applyFont="1" applyBorder="1"/>
    <xf numFmtId="0" fontId="48" fillId="0" borderId="1" xfId="10" applyFont="1" applyBorder="1" applyAlignment="1">
      <alignment horizontal="center"/>
    </xf>
    <xf numFmtId="9" fontId="48" fillId="7" borderId="1" xfId="120" applyFont="1" applyFill="1" applyBorder="1"/>
    <xf numFmtId="0" fontId="47" fillId="3" borderId="1" xfId="10" applyFont="1" applyFill="1" applyBorder="1" applyAlignment="1">
      <alignment vertical="center" wrapText="1"/>
    </xf>
    <xf numFmtId="9" fontId="48" fillId="7" borderId="1" xfId="10" applyNumberFormat="1" applyFont="1" applyFill="1" applyBorder="1"/>
    <xf numFmtId="9" fontId="48" fillId="0" borderId="1" xfId="120" applyFont="1" applyBorder="1"/>
    <xf numFmtId="9" fontId="48" fillId="0" borderId="1" xfId="120" applyFont="1" applyFill="1" applyBorder="1"/>
    <xf numFmtId="164" fontId="47" fillId="3" borderId="1" xfId="45" applyFont="1" applyFill="1" applyBorder="1"/>
    <xf numFmtId="10" fontId="47" fillId="3" borderId="1" xfId="10" applyNumberFormat="1" applyFont="1" applyFill="1" applyBorder="1"/>
    <xf numFmtId="164" fontId="48" fillId="3" borderId="1" xfId="10" applyNumberFormat="1" applyFont="1" applyFill="1" applyBorder="1"/>
    <xf numFmtId="164" fontId="48" fillId="3" borderId="1" xfId="14" applyFont="1" applyFill="1" applyBorder="1"/>
    <xf numFmtId="164" fontId="49" fillId="7" borderId="1" xfId="11" applyNumberFormat="1" applyFont="1" applyFill="1" applyBorder="1"/>
    <xf numFmtId="164" fontId="49" fillId="7" borderId="1" xfId="14" applyFont="1" applyFill="1" applyBorder="1"/>
    <xf numFmtId="10" fontId="48" fillId="3" borderId="1" xfId="10" applyNumberFormat="1" applyFont="1" applyFill="1" applyBorder="1"/>
    <xf numFmtId="0" fontId="43" fillId="0" borderId="4" xfId="121" applyFont="1" applyBorder="1" applyAlignment="1">
      <alignment vertical="center" wrapText="1"/>
    </xf>
    <xf numFmtId="0" fontId="43" fillId="0" borderId="0" xfId="121" applyFont="1" applyBorder="1" applyAlignment="1">
      <alignment vertical="center" wrapText="1"/>
    </xf>
    <xf numFmtId="0" fontId="43" fillId="0" borderId="9" xfId="121" applyFont="1" applyBorder="1" applyAlignment="1">
      <alignment vertical="center" wrapText="1"/>
    </xf>
    <xf numFmtId="0" fontId="44" fillId="0" borderId="0" xfId="10" applyFont="1" applyAlignment="1">
      <alignment wrapText="1"/>
    </xf>
    <xf numFmtId="0" fontId="48" fillId="0" borderId="1" xfId="10" applyFont="1" applyBorder="1" applyAlignment="1">
      <alignment wrapText="1"/>
    </xf>
    <xf numFmtId="0" fontId="47" fillId="2" borderId="1" xfId="10" applyFont="1" applyFill="1" applyBorder="1" applyAlignment="1">
      <alignment vertical="center" wrapText="1"/>
    </xf>
    <xf numFmtId="49" fontId="47" fillId="3" borderId="1" xfId="10" applyNumberFormat="1" applyFont="1" applyFill="1" applyBorder="1" applyAlignment="1">
      <alignment vertical="center" wrapText="1"/>
    </xf>
    <xf numFmtId="0" fontId="47" fillId="0" borderId="1" xfId="10" applyFont="1" applyBorder="1" applyAlignment="1">
      <alignment vertical="center" wrapText="1"/>
    </xf>
    <xf numFmtId="0" fontId="48" fillId="0" borderId="1" xfId="10" applyFont="1" applyBorder="1" applyAlignment="1">
      <alignment vertical="center" wrapText="1"/>
    </xf>
    <xf numFmtId="0" fontId="44" fillId="0" borderId="3" xfId="10" applyFont="1" applyBorder="1"/>
    <xf numFmtId="0" fontId="44" fillId="0" borderId="4" xfId="10" applyFont="1" applyBorder="1" applyAlignment="1">
      <alignment wrapText="1"/>
    </xf>
    <xf numFmtId="0" fontId="44" fillId="0" borderId="4" xfId="10" applyFont="1" applyBorder="1"/>
    <xf numFmtId="0" fontId="44" fillId="0" borderId="5" xfId="10" applyFont="1" applyBorder="1"/>
    <xf numFmtId="0" fontId="48" fillId="0" borderId="20" xfId="10" applyFont="1" applyBorder="1"/>
    <xf numFmtId="9" fontId="48" fillId="7" borderId="20" xfId="11" applyFont="1" applyFill="1" applyBorder="1"/>
    <xf numFmtId="43" fontId="48" fillId="0" borderId="20" xfId="10" applyNumberFormat="1" applyFont="1" applyBorder="1"/>
    <xf numFmtId="0" fontId="48" fillId="0" borderId="18" xfId="10" applyFont="1" applyBorder="1"/>
    <xf numFmtId="9" fontId="48" fillId="7" borderId="20" xfId="120" applyFont="1" applyFill="1" applyBorder="1"/>
    <xf numFmtId="164" fontId="48" fillId="0" borderId="20" xfId="10" applyNumberFormat="1" applyFont="1" applyBorder="1"/>
    <xf numFmtId="164" fontId="48" fillId="3" borderId="20" xfId="10" applyNumberFormat="1" applyFont="1" applyFill="1" applyBorder="1"/>
    <xf numFmtId="164" fontId="49" fillId="7" borderId="20" xfId="14" applyFont="1" applyFill="1" applyBorder="1"/>
    <xf numFmtId="10" fontId="48" fillId="3" borderId="20" xfId="10" applyNumberFormat="1" applyFont="1" applyFill="1" applyBorder="1"/>
    <xf numFmtId="10" fontId="48" fillId="7" borderId="22" xfId="10" applyNumberFormat="1" applyFont="1" applyFill="1" applyBorder="1"/>
    <xf numFmtId="10" fontId="48" fillId="7" borderId="23" xfId="10" applyNumberFormat="1" applyFont="1" applyFill="1" applyBorder="1"/>
    <xf numFmtId="0" fontId="48" fillId="0" borderId="1" xfId="10" applyFont="1" applyBorder="1" applyAlignment="1">
      <alignment horizontal="center" vertical="center" wrapText="1"/>
    </xf>
    <xf numFmtId="0" fontId="47" fillId="3" borderId="24" xfId="10" applyFont="1" applyFill="1" applyBorder="1" applyAlignment="1">
      <alignment horizontal="center"/>
    </xf>
    <xf numFmtId="0" fontId="47" fillId="3" borderId="25" xfId="10" applyFont="1" applyFill="1" applyBorder="1" applyAlignment="1">
      <alignment horizontal="center" vertical="center" wrapText="1"/>
    </xf>
    <xf numFmtId="0" fontId="47" fillId="3" borderId="25" xfId="10" applyFont="1" applyFill="1" applyBorder="1" applyAlignment="1">
      <alignment horizontal="center"/>
    </xf>
    <xf numFmtId="0" fontId="47" fillId="3" borderId="26" xfId="10" applyFont="1" applyFill="1" applyBorder="1" applyAlignment="1">
      <alignment horizontal="center"/>
    </xf>
    <xf numFmtId="0" fontId="41" fillId="0" borderId="8" xfId="10" applyFont="1" applyFill="1" applyBorder="1" applyAlignment="1">
      <alignment horizontal="center" vertical="center"/>
    </xf>
    <xf numFmtId="0" fontId="41" fillId="0" borderId="9" xfId="10" applyFont="1" applyFill="1" applyBorder="1" applyAlignment="1">
      <alignment horizontal="center" vertical="center"/>
    </xf>
    <xf numFmtId="0" fontId="41" fillId="0" borderId="10" xfId="10" applyFont="1" applyFill="1" applyBorder="1" applyAlignment="1">
      <alignment horizontal="center" vertical="center"/>
    </xf>
    <xf numFmtId="0" fontId="46" fillId="0" borderId="15" xfId="121" applyFont="1" applyBorder="1" applyAlignment="1">
      <alignment horizontal="center" vertical="center"/>
    </xf>
    <xf numFmtId="0" fontId="46" fillId="0" borderId="16" xfId="121" applyFont="1" applyBorder="1" applyAlignment="1">
      <alignment horizontal="center" vertical="center"/>
    </xf>
    <xf numFmtId="0" fontId="46" fillId="0" borderId="17" xfId="121" applyFont="1" applyBorder="1" applyAlignment="1">
      <alignment horizontal="center" vertical="center"/>
    </xf>
    <xf numFmtId="0" fontId="47" fillId="3" borderId="18" xfId="10" applyFont="1" applyFill="1" applyBorder="1" applyAlignment="1">
      <alignment horizontal="center"/>
    </xf>
    <xf numFmtId="0" fontId="47" fillId="3" borderId="1" xfId="10" applyFont="1" applyFill="1" applyBorder="1" applyAlignment="1">
      <alignment horizontal="center"/>
    </xf>
    <xf numFmtId="0" fontId="50" fillId="8" borderId="18" xfId="0" applyFont="1" applyFill="1" applyBorder="1" applyAlignment="1">
      <alignment horizontal="center" vertical="center"/>
    </xf>
    <xf numFmtId="0" fontId="50" fillId="8" borderId="1" xfId="0" applyFont="1" applyFill="1" applyBorder="1" applyAlignment="1">
      <alignment horizontal="center" vertical="center"/>
    </xf>
    <xf numFmtId="0" fontId="50" fillId="9" borderId="18" xfId="0" applyFont="1" applyFill="1" applyBorder="1" applyAlignment="1">
      <alignment horizontal="center" vertical="center"/>
    </xf>
    <xf numFmtId="0" fontId="50" fillId="9" borderId="1" xfId="0" applyFont="1" applyFill="1" applyBorder="1" applyAlignment="1">
      <alignment horizontal="center" vertical="center"/>
    </xf>
    <xf numFmtId="0" fontId="50" fillId="8" borderId="21" xfId="0" applyFont="1" applyFill="1" applyBorder="1" applyAlignment="1">
      <alignment horizontal="center" vertical="center"/>
    </xf>
    <xf numFmtId="0" fontId="50" fillId="8" borderId="22" xfId="0" applyFont="1" applyFill="1" applyBorder="1" applyAlignment="1">
      <alignment horizontal="center" vertical="center"/>
    </xf>
    <xf numFmtId="4" fontId="43" fillId="4" borderId="19" xfId="0" applyNumberFormat="1" applyFont="1" applyFill="1" applyBorder="1" applyAlignment="1">
      <alignment horizontal="center" vertical="center" wrapText="1"/>
    </xf>
    <xf numFmtId="4" fontId="44" fillId="4" borderId="0" xfId="0" applyNumberFormat="1" applyFont="1" applyFill="1" applyBorder="1" applyAlignment="1">
      <alignment horizontal="center" vertical="center" wrapText="1"/>
    </xf>
  </cellXfs>
  <cellStyles count="122">
    <cellStyle name="_x000d__x000a_JournalTemplate=C:\COMFO\CTALK\JOURSTD.TPL_x000d__x000a_LbStateAddress=3 3 0 251 1 89 2 311_x000d__x000a_LbStateJou" xfId="62"/>
    <cellStyle name="20% - Ênfase1 100" xfId="1"/>
    <cellStyle name="60% - Ênfase6 37" xfId="2"/>
    <cellStyle name="Comma_Arauco Piping list" xfId="63"/>
    <cellStyle name="Comma0" xfId="64"/>
    <cellStyle name="CORES" xfId="65"/>
    <cellStyle name="Currency [0]_Arauco Piping list" xfId="66"/>
    <cellStyle name="Currency_Arauco Piping list" xfId="67"/>
    <cellStyle name="Currency0" xfId="68"/>
    <cellStyle name="Data" xfId="69"/>
    <cellStyle name="Date" xfId="70"/>
    <cellStyle name="Excel Built-in Excel Built-in Excel Built-in Excel Built-in Excel Built-in Excel Built-in Excel Built-in Excel Built-in Separador de milhares 4" xfId="3"/>
    <cellStyle name="Excel Built-in Excel Built-in Excel Built-in Excel Built-in Excel Built-in Excel Built-in Excel Built-in Separador de milhares 4" xfId="4"/>
    <cellStyle name="Excel Built-in Normal" xfId="5"/>
    <cellStyle name="Excel Built-in Normal 1" xfId="6"/>
    <cellStyle name="Excel Built-in Normal 2" xfId="30"/>
    <cellStyle name="Excel Built-in Normal 3" xfId="41"/>
    <cellStyle name="Excel_BuiltIn_Comma" xfId="7"/>
    <cellStyle name="Fixed" xfId="71"/>
    <cellStyle name="Fixo" xfId="72"/>
    <cellStyle name="Followed Hyperlink" xfId="73"/>
    <cellStyle name="Grey" xfId="74"/>
    <cellStyle name="Heading" xfId="8"/>
    <cellStyle name="Heading 1" xfId="75"/>
    <cellStyle name="Heading 2" xfId="76"/>
    <cellStyle name="Heading1" xfId="9"/>
    <cellStyle name="Hiperlink 2" xfId="31"/>
    <cellStyle name="Indefinido" xfId="77"/>
    <cellStyle name="Input [yellow]" xfId="78"/>
    <cellStyle name="material" xfId="79"/>
    <cellStyle name="MINIPG" xfId="80"/>
    <cellStyle name="Moeda 2" xfId="32"/>
    <cellStyle name="Normal" xfId="0" builtinId="0"/>
    <cellStyle name="Normal - Style1" xfId="81"/>
    <cellStyle name="Normal 10" xfId="46"/>
    <cellStyle name="Normal 11" xfId="53"/>
    <cellStyle name="Normal 11 2" xfId="121"/>
    <cellStyle name="Normal 12" xfId="54"/>
    <cellStyle name="Normal 13" xfId="55"/>
    <cellStyle name="Normal 14" xfId="57"/>
    <cellStyle name="Normal 15" xfId="60"/>
    <cellStyle name="Normal 16" xfId="95"/>
    <cellStyle name="Normal 17" xfId="98"/>
    <cellStyle name="Normal 18" xfId="99"/>
    <cellStyle name="Normal 19" xfId="100"/>
    <cellStyle name="Normal 2" xfId="10"/>
    <cellStyle name="Normal 2 2" xfId="17"/>
    <cellStyle name="Normal 20" xfId="101"/>
    <cellStyle name="Normal 21" xfId="102"/>
    <cellStyle name="Normal 22" xfId="103"/>
    <cellStyle name="Normal 23" xfId="104"/>
    <cellStyle name="Normal 24" xfId="105"/>
    <cellStyle name="Normal 25" xfId="106"/>
    <cellStyle name="Normal 26" xfId="107"/>
    <cellStyle name="Normal 27" xfId="108"/>
    <cellStyle name="Normal 28" xfId="109"/>
    <cellStyle name="Normal 29" xfId="110"/>
    <cellStyle name="Normal 3" xfId="18"/>
    <cellStyle name="Normal 3 2" xfId="19"/>
    <cellStyle name="Normal 3 3" xfId="27"/>
    <cellStyle name="Normal 30" xfId="111"/>
    <cellStyle name="Normal 31" xfId="112"/>
    <cellStyle name="Normal 32" xfId="113"/>
    <cellStyle name="Normal 33" xfId="114"/>
    <cellStyle name="Normal 34" xfId="115"/>
    <cellStyle name="Normal 35" xfId="116"/>
    <cellStyle name="Normal 36" xfId="117"/>
    <cellStyle name="Normal 37" xfId="119"/>
    <cellStyle name="Normal 4" xfId="20"/>
    <cellStyle name="Normal 5" xfId="23"/>
    <cellStyle name="Normal 5 2" xfId="48"/>
    <cellStyle name="Normal 6" xfId="24"/>
    <cellStyle name="Normal 6 2" xfId="42"/>
    <cellStyle name="Normal 6 2 2" xfId="51"/>
    <cellStyle name="Normal 6 3" xfId="49"/>
    <cellStyle name="Normal 7" xfId="25"/>
    <cellStyle name="Normal 7 2" xfId="39"/>
    <cellStyle name="Normal 8" xfId="40"/>
    <cellStyle name="Normal 8 2" xfId="50"/>
    <cellStyle name="Normal 9" xfId="47"/>
    <cellStyle name="Normal1" xfId="82"/>
    <cellStyle name="Normal2" xfId="83"/>
    <cellStyle name="Normal3" xfId="84"/>
    <cellStyle name="Percent [2]" xfId="85"/>
    <cellStyle name="Percent_Sheet1" xfId="86"/>
    <cellStyle name="Percentual" xfId="87"/>
    <cellStyle name="Ponto" xfId="88"/>
    <cellStyle name="Porcentagem" xfId="120" builtinId="5"/>
    <cellStyle name="Porcentagem 2" xfId="11"/>
    <cellStyle name="Porcentagem 3" xfId="33"/>
    <cellStyle name="Porcentagem 3 2" xfId="43"/>
    <cellStyle name="Porcentagem 4" xfId="29"/>
    <cellStyle name="Porcentagem 4 2" xfId="34"/>
    <cellStyle name="Porcentagem 5" xfId="61"/>
    <cellStyle name="Porcentagem 6" xfId="97"/>
    <cellStyle name="Result" xfId="12"/>
    <cellStyle name="Result2" xfId="13"/>
    <cellStyle name="Sep. milhar [0]" xfId="89"/>
    <cellStyle name="Separador de m" xfId="90"/>
    <cellStyle name="Separador de milhares" xfId="14" builtinId="3"/>
    <cellStyle name="Separador de milhares 2" xfId="15"/>
    <cellStyle name="Separador de milhares 2 2" xfId="21"/>
    <cellStyle name="Separador de milhares 3" xfId="22"/>
    <cellStyle name="Separador de milhares 4" xfId="16"/>
    <cellStyle name="Sepavador de milhares [0]_Pasta2" xfId="91"/>
    <cellStyle name="Standard_RP100_01 (metr.)" xfId="92"/>
    <cellStyle name="Titulo1" xfId="93"/>
    <cellStyle name="Titulo2" xfId="94"/>
    <cellStyle name="Vírgula 10" xfId="96"/>
    <cellStyle name="Vírgula 11" xfId="118"/>
    <cellStyle name="Vírgula 2" xfId="26"/>
    <cellStyle name="Vírgula 2 2" xfId="45"/>
    <cellStyle name="Vírgula 3" xfId="35"/>
    <cellStyle name="Vírgula 3 2" xfId="36"/>
    <cellStyle name="Vírgula 4" xfId="37"/>
    <cellStyle name="Vírgula 5" xfId="28"/>
    <cellStyle name="Vírgula 5 2" xfId="38"/>
    <cellStyle name="Vírgula 6" xfId="44"/>
    <cellStyle name="Vírgula 6 2" xfId="52"/>
    <cellStyle name="Vírgula 7" xfId="56"/>
    <cellStyle name="Vírgula 8" xfId="58"/>
    <cellStyle name="Vírgula 9" xfId="59"/>
  </cellStyles>
  <dxfs count="2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Plan1"/>
  <dimension ref="A1:K632"/>
  <sheetViews>
    <sheetView showGridLines="0" tabSelected="1" view="pageBreakPreview" topLeftCell="A566" zoomScale="130" zoomScaleNormal="90" zoomScaleSheetLayoutView="130" workbookViewId="0">
      <selection activeCell="E632" sqref="E632"/>
    </sheetView>
  </sheetViews>
  <sheetFormatPr defaultRowHeight="12.75" outlineLevelRow="1"/>
  <cols>
    <col min="1" max="1" width="2.25" style="3" customWidth="1"/>
    <col min="2" max="2" width="5.875" style="4" customWidth="1"/>
    <col min="3" max="3" width="8.75" style="4" customWidth="1"/>
    <col min="4" max="4" width="7.75" style="4" customWidth="1"/>
    <col min="5" max="5" width="32.25" style="5" customWidth="1"/>
    <col min="6" max="6" width="5.625" style="3" customWidth="1"/>
    <col min="7" max="7" width="7.5" style="11" customWidth="1"/>
    <col min="8" max="8" width="9.75" style="10" customWidth="1"/>
    <col min="9" max="9" width="9.75" style="1" customWidth="1"/>
    <col min="10" max="10" width="10" style="1" customWidth="1"/>
    <col min="11" max="11" width="56.625" style="1" customWidth="1"/>
    <col min="12" max="16384" width="9" style="1"/>
  </cols>
  <sheetData>
    <row r="1" spans="1:10" ht="13.5">
      <c r="A1" s="16"/>
      <c r="B1" s="20" t="s">
        <v>1254</v>
      </c>
      <c r="C1" s="21"/>
      <c r="D1" s="21"/>
      <c r="E1" s="22"/>
      <c r="F1" s="23"/>
      <c r="G1" s="20" t="s">
        <v>1249</v>
      </c>
      <c r="H1" s="24"/>
      <c r="I1" s="25"/>
      <c r="J1" s="26"/>
    </row>
    <row r="2" spans="1:10" ht="13.5">
      <c r="A2" s="16"/>
      <c r="B2" s="27" t="s">
        <v>1252</v>
      </c>
      <c r="C2" s="28"/>
      <c r="D2" s="28"/>
      <c r="E2" s="29"/>
      <c r="F2" s="30"/>
      <c r="G2" s="27" t="s">
        <v>1251</v>
      </c>
      <c r="H2" s="31"/>
      <c r="I2" s="32"/>
      <c r="J2" s="33"/>
    </row>
    <row r="3" spans="1:10" ht="14.25" thickBot="1">
      <c r="A3" s="15"/>
      <c r="B3" s="34" t="s">
        <v>1253</v>
      </c>
      <c r="C3" s="35"/>
      <c r="D3" s="36"/>
      <c r="E3" s="37"/>
      <c r="F3" s="38"/>
      <c r="G3" s="39" t="s">
        <v>1241</v>
      </c>
      <c r="H3" s="40"/>
      <c r="I3" s="41"/>
      <c r="J3" s="42"/>
    </row>
    <row r="4" spans="1:10" ht="18.75" thickBot="1">
      <c r="A4" s="7"/>
      <c r="B4" s="228" t="s">
        <v>1247</v>
      </c>
      <c r="C4" s="229"/>
      <c r="D4" s="229"/>
      <c r="E4" s="229"/>
      <c r="F4" s="229"/>
      <c r="G4" s="229"/>
      <c r="H4" s="229"/>
      <c r="I4" s="229"/>
      <c r="J4" s="230"/>
    </row>
    <row r="5" spans="1:10" ht="14.25" thickBot="1">
      <c r="B5" s="43"/>
      <c r="C5" s="43"/>
      <c r="D5" s="43"/>
      <c r="E5" s="44"/>
      <c r="F5" s="45"/>
      <c r="G5" s="46"/>
      <c r="H5" s="47"/>
      <c r="I5" s="48"/>
      <c r="J5" s="48"/>
    </row>
    <row r="6" spans="1:10" ht="26.25" thickBot="1">
      <c r="A6" s="2"/>
      <c r="B6" s="49" t="s">
        <v>76</v>
      </c>
      <c r="C6" s="49" t="s">
        <v>77</v>
      </c>
      <c r="D6" s="49" t="s">
        <v>78</v>
      </c>
      <c r="E6" s="50" t="s">
        <v>79</v>
      </c>
      <c r="F6" s="49" t="s">
        <v>80</v>
      </c>
      <c r="G6" s="51" t="s">
        <v>81</v>
      </c>
      <c r="H6" s="52" t="s">
        <v>1079</v>
      </c>
      <c r="I6" s="52" t="s">
        <v>1080</v>
      </c>
      <c r="J6" s="53" t="s">
        <v>82</v>
      </c>
    </row>
    <row r="7" spans="1:10" ht="13.5">
      <c r="A7" s="15"/>
      <c r="B7" s="54"/>
      <c r="C7" s="54"/>
      <c r="D7" s="54"/>
      <c r="E7" s="55"/>
      <c r="F7" s="54"/>
      <c r="G7" s="56"/>
      <c r="H7" s="57"/>
      <c r="I7" s="32"/>
      <c r="J7" s="32"/>
    </row>
    <row r="8" spans="1:10" ht="13.5">
      <c r="A8" s="15"/>
      <c r="B8" s="58">
        <v>1</v>
      </c>
      <c r="C8" s="58"/>
      <c r="D8" s="58"/>
      <c r="E8" s="59" t="s">
        <v>107</v>
      </c>
      <c r="F8" s="60"/>
      <c r="G8" s="61"/>
      <c r="H8" s="62"/>
      <c r="I8" s="62"/>
      <c r="J8" s="63"/>
    </row>
    <row r="9" spans="1:10" ht="13.5" outlineLevel="1">
      <c r="A9" s="15"/>
      <c r="B9" s="64" t="s">
        <v>83</v>
      </c>
      <c r="C9" s="64" t="s">
        <v>224</v>
      </c>
      <c r="D9" s="65" t="s">
        <v>89</v>
      </c>
      <c r="E9" s="66" t="s">
        <v>108</v>
      </c>
      <c r="F9" s="64" t="s">
        <v>109</v>
      </c>
      <c r="G9" s="67">
        <v>6</v>
      </c>
      <c r="H9" s="68">
        <v>279.14999999999998</v>
      </c>
      <c r="I9" s="68">
        <f>ROUND(H9*1.277,2)</f>
        <v>356.47</v>
      </c>
      <c r="J9" s="68">
        <f>ROUND(G9*I9,2)</f>
        <v>2138.8200000000002</v>
      </c>
    </row>
    <row r="10" spans="1:10" ht="13.5" outlineLevel="1">
      <c r="A10" s="15"/>
      <c r="B10" s="64" t="s">
        <v>110</v>
      </c>
      <c r="C10" s="69" t="s">
        <v>309</v>
      </c>
      <c r="D10" s="70" t="s">
        <v>111</v>
      </c>
      <c r="E10" s="66" t="s">
        <v>112</v>
      </c>
      <c r="F10" s="64" t="s">
        <v>84</v>
      </c>
      <c r="G10" s="67">
        <v>1</v>
      </c>
      <c r="H10" s="68">
        <v>878.32</v>
      </c>
      <c r="I10" s="68">
        <f t="shared" ref="I10:I16" si="0">ROUND(H10*1.277,2)</f>
        <v>1121.6099999999999</v>
      </c>
      <c r="J10" s="68">
        <f t="shared" ref="J10:J16" si="1">ROUND(G10*I10,2)</f>
        <v>1121.6099999999999</v>
      </c>
    </row>
    <row r="11" spans="1:10" ht="27" outlineLevel="1">
      <c r="A11" s="15"/>
      <c r="B11" s="64" t="s">
        <v>113</v>
      </c>
      <c r="C11" s="64" t="s">
        <v>222</v>
      </c>
      <c r="D11" s="65" t="s">
        <v>89</v>
      </c>
      <c r="E11" s="66" t="s">
        <v>114</v>
      </c>
      <c r="F11" s="64" t="s">
        <v>84</v>
      </c>
      <c r="G11" s="67">
        <v>1</v>
      </c>
      <c r="H11" s="68">
        <v>1267.3</v>
      </c>
      <c r="I11" s="68">
        <f t="shared" si="0"/>
        <v>1618.34</v>
      </c>
      <c r="J11" s="68">
        <f t="shared" si="1"/>
        <v>1618.34</v>
      </c>
    </row>
    <row r="12" spans="1:10" ht="13.5" outlineLevel="1">
      <c r="A12" s="15"/>
      <c r="B12" s="64" t="s">
        <v>115</v>
      </c>
      <c r="C12" s="69" t="s">
        <v>116</v>
      </c>
      <c r="D12" s="70" t="s">
        <v>111</v>
      </c>
      <c r="E12" s="71" t="s">
        <v>117</v>
      </c>
      <c r="F12" s="70" t="s">
        <v>84</v>
      </c>
      <c r="G12" s="67">
        <v>1</v>
      </c>
      <c r="H12" s="68">
        <v>206</v>
      </c>
      <c r="I12" s="68">
        <f t="shared" si="0"/>
        <v>263.06</v>
      </c>
      <c r="J12" s="68">
        <f t="shared" si="1"/>
        <v>263.06</v>
      </c>
    </row>
    <row r="13" spans="1:10" ht="27" outlineLevel="1">
      <c r="A13" s="15"/>
      <c r="B13" s="64" t="s">
        <v>118</v>
      </c>
      <c r="C13" s="64" t="s">
        <v>225</v>
      </c>
      <c r="D13" s="65" t="s">
        <v>89</v>
      </c>
      <c r="E13" s="72" t="s">
        <v>119</v>
      </c>
      <c r="F13" s="64" t="s">
        <v>109</v>
      </c>
      <c r="G13" s="67">
        <v>40</v>
      </c>
      <c r="H13" s="68">
        <v>312.02</v>
      </c>
      <c r="I13" s="68">
        <f t="shared" si="0"/>
        <v>398.45</v>
      </c>
      <c r="J13" s="68">
        <f t="shared" si="1"/>
        <v>15938</v>
      </c>
    </row>
    <row r="14" spans="1:10" ht="13.5" outlineLevel="1">
      <c r="A14" s="15"/>
      <c r="B14" s="64" t="s">
        <v>120</v>
      </c>
      <c r="C14" s="64" t="s">
        <v>368</v>
      </c>
      <c r="D14" s="65" t="s">
        <v>89</v>
      </c>
      <c r="E14" s="66" t="s">
        <v>121</v>
      </c>
      <c r="F14" s="64" t="s">
        <v>109</v>
      </c>
      <c r="G14" s="67">
        <v>1510.23</v>
      </c>
      <c r="H14" s="68">
        <v>3.55</v>
      </c>
      <c r="I14" s="68">
        <f t="shared" si="0"/>
        <v>4.53</v>
      </c>
      <c r="J14" s="68">
        <f t="shared" si="1"/>
        <v>6841.34</v>
      </c>
    </row>
    <row r="15" spans="1:10" ht="27" outlineLevel="1">
      <c r="A15" s="15"/>
      <c r="B15" s="64" t="s">
        <v>196</v>
      </c>
      <c r="C15" s="64" t="s">
        <v>449</v>
      </c>
      <c r="D15" s="64" t="s">
        <v>111</v>
      </c>
      <c r="E15" s="66" t="s">
        <v>450</v>
      </c>
      <c r="F15" s="64" t="s">
        <v>102</v>
      </c>
      <c r="G15" s="67">
        <v>56</v>
      </c>
      <c r="H15" s="68">
        <v>50.57</v>
      </c>
      <c r="I15" s="68">
        <f t="shared" si="0"/>
        <v>64.58</v>
      </c>
      <c r="J15" s="68">
        <f t="shared" si="1"/>
        <v>3616.48</v>
      </c>
    </row>
    <row r="16" spans="1:10" ht="35.25" customHeight="1" outlineLevel="1">
      <c r="A16" s="15"/>
      <c r="B16" s="64" t="s">
        <v>307</v>
      </c>
      <c r="C16" s="64" t="s">
        <v>367</v>
      </c>
      <c r="D16" s="64" t="s">
        <v>89</v>
      </c>
      <c r="E16" s="66" t="s">
        <v>400</v>
      </c>
      <c r="F16" s="64" t="s">
        <v>109</v>
      </c>
      <c r="G16" s="67">
        <v>80</v>
      </c>
      <c r="H16" s="68">
        <v>48.64</v>
      </c>
      <c r="I16" s="68">
        <f t="shared" si="0"/>
        <v>62.11</v>
      </c>
      <c r="J16" s="68">
        <f t="shared" si="1"/>
        <v>4968.8</v>
      </c>
    </row>
    <row r="17" spans="1:10" outlineLevel="1">
      <c r="A17" s="15"/>
      <c r="B17" s="73"/>
      <c r="C17" s="74"/>
      <c r="D17" s="74"/>
      <c r="E17" s="75"/>
      <c r="F17" s="74"/>
      <c r="G17" s="76"/>
      <c r="H17" s="77" t="s">
        <v>239</v>
      </c>
      <c r="I17" s="78"/>
      <c r="J17" s="78">
        <f>SUM(J9:J16)</f>
        <v>36506.450000000004</v>
      </c>
    </row>
    <row r="18" spans="1:10" ht="13.5">
      <c r="A18" s="15"/>
      <c r="B18" s="79"/>
      <c r="C18" s="79"/>
      <c r="D18" s="79"/>
      <c r="E18" s="80"/>
      <c r="F18" s="79"/>
      <c r="G18" s="81"/>
      <c r="H18" s="82"/>
      <c r="I18" s="83"/>
      <c r="J18" s="83"/>
    </row>
    <row r="19" spans="1:10" ht="13.5">
      <c r="A19" s="15"/>
      <c r="B19" s="58">
        <v>2</v>
      </c>
      <c r="C19" s="58"/>
      <c r="D19" s="58"/>
      <c r="E19" s="59" t="s">
        <v>229</v>
      </c>
      <c r="F19" s="60"/>
      <c r="G19" s="61"/>
      <c r="H19" s="62"/>
      <c r="I19" s="62"/>
      <c r="J19" s="63"/>
    </row>
    <row r="20" spans="1:10" ht="13.5">
      <c r="A20" s="15"/>
      <c r="B20" s="84" t="s">
        <v>85</v>
      </c>
      <c r="C20" s="85"/>
      <c r="D20" s="85"/>
      <c r="E20" s="86" t="s">
        <v>1172</v>
      </c>
      <c r="F20" s="87"/>
      <c r="G20" s="68"/>
      <c r="H20" s="88"/>
      <c r="I20" s="88"/>
      <c r="J20" s="88"/>
    </row>
    <row r="21" spans="1:10" ht="27" outlineLevel="1">
      <c r="A21" s="15"/>
      <c r="B21" s="89" t="s">
        <v>856</v>
      </c>
      <c r="C21" s="89">
        <v>79488</v>
      </c>
      <c r="D21" s="89" t="s">
        <v>89</v>
      </c>
      <c r="E21" s="72" t="s">
        <v>94</v>
      </c>
      <c r="F21" s="89" t="s">
        <v>87</v>
      </c>
      <c r="G21" s="67">
        <v>298.47000000000003</v>
      </c>
      <c r="H21" s="68">
        <v>5.28</v>
      </c>
      <c r="I21" s="68">
        <f t="shared" ref="I21:I32" si="2">ROUND(H21*1.277,2)</f>
        <v>6.74</v>
      </c>
      <c r="J21" s="68">
        <f t="shared" ref="J21:J32" si="3">ROUND(G21*I21,2)</f>
        <v>2011.69</v>
      </c>
    </row>
    <row r="22" spans="1:10" ht="27" outlineLevel="1">
      <c r="A22" s="15"/>
      <c r="B22" s="89" t="s">
        <v>857</v>
      </c>
      <c r="C22" s="89" t="s">
        <v>358</v>
      </c>
      <c r="D22" s="89" t="s">
        <v>89</v>
      </c>
      <c r="E22" s="72" t="s">
        <v>95</v>
      </c>
      <c r="F22" s="89" t="s">
        <v>87</v>
      </c>
      <c r="G22" s="67">
        <v>146.87</v>
      </c>
      <c r="H22" s="68">
        <v>21.39</v>
      </c>
      <c r="I22" s="68">
        <f t="shared" si="2"/>
        <v>27.32</v>
      </c>
      <c r="J22" s="68">
        <f t="shared" si="3"/>
        <v>4012.49</v>
      </c>
    </row>
    <row r="23" spans="1:10" ht="27" outlineLevel="1">
      <c r="A23" s="15"/>
      <c r="B23" s="89" t="s">
        <v>858</v>
      </c>
      <c r="C23" s="89" t="s">
        <v>360</v>
      </c>
      <c r="D23" s="89" t="s">
        <v>89</v>
      </c>
      <c r="E23" s="72" t="s">
        <v>96</v>
      </c>
      <c r="F23" s="89" t="s">
        <v>90</v>
      </c>
      <c r="G23" s="67">
        <v>298.47000000000003</v>
      </c>
      <c r="H23" s="68">
        <v>9.68</v>
      </c>
      <c r="I23" s="68">
        <f t="shared" si="2"/>
        <v>12.36</v>
      </c>
      <c r="J23" s="68">
        <f t="shared" si="3"/>
        <v>3689.09</v>
      </c>
    </row>
    <row r="24" spans="1:10" ht="27" outlineLevel="1">
      <c r="A24" s="15"/>
      <c r="B24" s="89" t="s">
        <v>859</v>
      </c>
      <c r="C24" s="89">
        <v>79490</v>
      </c>
      <c r="D24" s="89" t="s">
        <v>89</v>
      </c>
      <c r="E24" s="72" t="s">
        <v>97</v>
      </c>
      <c r="F24" s="89" t="s">
        <v>87</v>
      </c>
      <c r="G24" s="67">
        <v>98.77</v>
      </c>
      <c r="H24" s="68">
        <v>1.42</v>
      </c>
      <c r="I24" s="68">
        <f t="shared" si="2"/>
        <v>1.81</v>
      </c>
      <c r="J24" s="68">
        <f t="shared" si="3"/>
        <v>178.77</v>
      </c>
    </row>
    <row r="25" spans="1:10" ht="13.5" outlineLevel="1">
      <c r="A25" s="15"/>
      <c r="B25" s="84" t="s">
        <v>122</v>
      </c>
      <c r="C25" s="89"/>
      <c r="D25" s="89"/>
      <c r="E25" s="90" t="s">
        <v>522</v>
      </c>
      <c r="F25" s="89"/>
      <c r="G25" s="67"/>
      <c r="H25" s="68"/>
      <c r="I25" s="68">
        <f t="shared" si="2"/>
        <v>0</v>
      </c>
      <c r="J25" s="68">
        <f t="shared" si="3"/>
        <v>0</v>
      </c>
    </row>
    <row r="26" spans="1:10" ht="27" outlineLevel="1">
      <c r="A26" s="15"/>
      <c r="B26" s="89" t="s">
        <v>860</v>
      </c>
      <c r="C26" s="89" t="s">
        <v>358</v>
      </c>
      <c r="D26" s="89" t="s">
        <v>89</v>
      </c>
      <c r="E26" s="72" t="s">
        <v>95</v>
      </c>
      <c r="F26" s="89" t="s">
        <v>87</v>
      </c>
      <c r="G26" s="67">
        <v>11.26</v>
      </c>
      <c r="H26" s="68">
        <v>21.39</v>
      </c>
      <c r="I26" s="68">
        <f t="shared" si="2"/>
        <v>27.32</v>
      </c>
      <c r="J26" s="68">
        <f t="shared" si="3"/>
        <v>307.62</v>
      </c>
    </row>
    <row r="27" spans="1:10" ht="27" outlineLevel="1">
      <c r="A27" s="15"/>
      <c r="B27" s="89" t="s">
        <v>861</v>
      </c>
      <c r="C27" s="89" t="s">
        <v>360</v>
      </c>
      <c r="D27" s="89" t="s">
        <v>89</v>
      </c>
      <c r="E27" s="72" t="s">
        <v>96</v>
      </c>
      <c r="F27" s="89" t="s">
        <v>90</v>
      </c>
      <c r="G27" s="67">
        <v>17.739999999999998</v>
      </c>
      <c r="H27" s="68">
        <v>9.68</v>
      </c>
      <c r="I27" s="68">
        <f t="shared" si="2"/>
        <v>12.36</v>
      </c>
      <c r="J27" s="68">
        <f t="shared" si="3"/>
        <v>219.27</v>
      </c>
    </row>
    <row r="28" spans="1:10" ht="27" outlineLevel="1">
      <c r="A28" s="15"/>
      <c r="B28" s="89" t="s">
        <v>862</v>
      </c>
      <c r="C28" s="89">
        <v>79490</v>
      </c>
      <c r="D28" s="89" t="s">
        <v>89</v>
      </c>
      <c r="E28" s="72" t="s">
        <v>97</v>
      </c>
      <c r="F28" s="89" t="s">
        <v>87</v>
      </c>
      <c r="G28" s="67">
        <v>6.39</v>
      </c>
      <c r="H28" s="68">
        <v>1.42</v>
      </c>
      <c r="I28" s="68">
        <f t="shared" si="2"/>
        <v>1.81</v>
      </c>
      <c r="J28" s="68">
        <f t="shared" si="3"/>
        <v>11.57</v>
      </c>
    </row>
    <row r="29" spans="1:10" ht="13.5" outlineLevel="1">
      <c r="A29" s="15"/>
      <c r="B29" s="84" t="s">
        <v>123</v>
      </c>
      <c r="C29" s="89"/>
      <c r="D29" s="89"/>
      <c r="E29" s="90" t="s">
        <v>238</v>
      </c>
      <c r="F29" s="89"/>
      <c r="G29" s="67">
        <v>0</v>
      </c>
      <c r="H29" s="68"/>
      <c r="I29" s="68">
        <f t="shared" si="2"/>
        <v>0</v>
      </c>
      <c r="J29" s="68">
        <f t="shared" si="3"/>
        <v>0</v>
      </c>
    </row>
    <row r="30" spans="1:10" ht="27" outlineLevel="1">
      <c r="A30" s="15"/>
      <c r="B30" s="89" t="s">
        <v>863</v>
      </c>
      <c r="C30" s="89" t="s">
        <v>358</v>
      </c>
      <c r="D30" s="89" t="s">
        <v>89</v>
      </c>
      <c r="E30" s="72" t="s">
        <v>95</v>
      </c>
      <c r="F30" s="89" t="s">
        <v>87</v>
      </c>
      <c r="G30" s="67">
        <v>5.78</v>
      </c>
      <c r="H30" s="68">
        <v>21.39</v>
      </c>
      <c r="I30" s="68">
        <f t="shared" si="2"/>
        <v>27.32</v>
      </c>
      <c r="J30" s="68">
        <f t="shared" si="3"/>
        <v>157.91</v>
      </c>
    </row>
    <row r="31" spans="1:10" ht="27" outlineLevel="1">
      <c r="A31" s="15"/>
      <c r="B31" s="89" t="s">
        <v>864</v>
      </c>
      <c r="C31" s="89" t="s">
        <v>360</v>
      </c>
      <c r="D31" s="89" t="s">
        <v>89</v>
      </c>
      <c r="E31" s="72" t="s">
        <v>96</v>
      </c>
      <c r="F31" s="89" t="s">
        <v>90</v>
      </c>
      <c r="G31" s="67">
        <v>12.96</v>
      </c>
      <c r="H31" s="68">
        <v>9.68</v>
      </c>
      <c r="I31" s="68">
        <f t="shared" si="2"/>
        <v>12.36</v>
      </c>
      <c r="J31" s="68">
        <f t="shared" si="3"/>
        <v>160.19</v>
      </c>
    </row>
    <row r="32" spans="1:10" ht="27" outlineLevel="1">
      <c r="A32" s="15"/>
      <c r="B32" s="89" t="s">
        <v>865</v>
      </c>
      <c r="C32" s="89">
        <v>79490</v>
      </c>
      <c r="D32" s="89" t="s">
        <v>89</v>
      </c>
      <c r="E32" s="72" t="s">
        <v>97</v>
      </c>
      <c r="F32" s="89" t="s">
        <v>87</v>
      </c>
      <c r="G32" s="67">
        <v>1.06</v>
      </c>
      <c r="H32" s="68">
        <v>1.42</v>
      </c>
      <c r="I32" s="68">
        <f t="shared" si="2"/>
        <v>1.81</v>
      </c>
      <c r="J32" s="68">
        <f t="shared" si="3"/>
        <v>1.92</v>
      </c>
    </row>
    <row r="33" spans="1:10" ht="13.5" outlineLevel="1">
      <c r="A33" s="15"/>
      <c r="B33" s="89"/>
      <c r="C33" s="74"/>
      <c r="D33" s="74"/>
      <c r="E33" s="75"/>
      <c r="F33" s="74"/>
      <c r="G33" s="76"/>
      <c r="H33" s="77" t="s">
        <v>239</v>
      </c>
      <c r="I33" s="78"/>
      <c r="J33" s="78">
        <f>SUM(J21:J32)</f>
        <v>10750.520000000002</v>
      </c>
    </row>
    <row r="34" spans="1:10" ht="13.5">
      <c r="A34" s="15"/>
      <c r="B34" s="79"/>
      <c r="C34" s="79"/>
      <c r="D34" s="79"/>
      <c r="E34" s="80"/>
      <c r="F34" s="79"/>
      <c r="G34" s="81"/>
      <c r="H34" s="82"/>
      <c r="I34" s="83"/>
      <c r="J34" s="83"/>
    </row>
    <row r="35" spans="1:10" ht="13.5">
      <c r="A35" s="15"/>
      <c r="B35" s="58">
        <v>3</v>
      </c>
      <c r="C35" s="58"/>
      <c r="D35" s="58"/>
      <c r="E35" s="59" t="s">
        <v>230</v>
      </c>
      <c r="F35" s="60"/>
      <c r="G35" s="61"/>
      <c r="H35" s="62"/>
      <c r="I35" s="62"/>
      <c r="J35" s="63"/>
    </row>
    <row r="36" spans="1:10" ht="25.5" outlineLevel="1">
      <c r="A36" s="15"/>
      <c r="B36" s="85" t="s">
        <v>86</v>
      </c>
      <c r="C36" s="85"/>
      <c r="D36" s="85"/>
      <c r="E36" s="86" t="s">
        <v>831</v>
      </c>
      <c r="F36" s="91"/>
      <c r="G36" s="67">
        <v>0</v>
      </c>
      <c r="H36" s="68"/>
      <c r="I36" s="68"/>
      <c r="J36" s="68"/>
    </row>
    <row r="37" spans="1:10" ht="27" outlineLevel="1">
      <c r="A37" s="15"/>
      <c r="B37" s="64" t="s">
        <v>866</v>
      </c>
      <c r="C37" s="64" t="s">
        <v>221</v>
      </c>
      <c r="D37" s="89" t="s">
        <v>89</v>
      </c>
      <c r="E37" s="66" t="s">
        <v>139</v>
      </c>
      <c r="F37" s="64" t="s">
        <v>90</v>
      </c>
      <c r="G37" s="67">
        <v>108.97</v>
      </c>
      <c r="H37" s="68">
        <v>15.34</v>
      </c>
      <c r="I37" s="68">
        <f t="shared" ref="I37:I65" si="4">ROUND(H37*1.277,2)</f>
        <v>19.59</v>
      </c>
      <c r="J37" s="68">
        <f t="shared" ref="J37:J65" si="5">ROUND(G37*I37,2)</f>
        <v>2134.7199999999998</v>
      </c>
    </row>
    <row r="38" spans="1:10" ht="27" outlineLevel="1">
      <c r="A38" s="15"/>
      <c r="B38" s="64" t="s">
        <v>867</v>
      </c>
      <c r="C38" s="64" t="s">
        <v>336</v>
      </c>
      <c r="D38" s="89" t="s">
        <v>89</v>
      </c>
      <c r="E38" s="66" t="s">
        <v>490</v>
      </c>
      <c r="F38" s="64" t="s">
        <v>90</v>
      </c>
      <c r="G38" s="67">
        <v>193.58</v>
      </c>
      <c r="H38" s="68">
        <v>27.39</v>
      </c>
      <c r="I38" s="68">
        <f t="shared" si="4"/>
        <v>34.979999999999997</v>
      </c>
      <c r="J38" s="68">
        <f t="shared" si="5"/>
        <v>6771.43</v>
      </c>
    </row>
    <row r="39" spans="1:10" ht="40.5" outlineLevel="1">
      <c r="A39" s="15"/>
      <c r="B39" s="64" t="s">
        <v>868</v>
      </c>
      <c r="C39" s="64" t="s">
        <v>205</v>
      </c>
      <c r="D39" s="89" t="s">
        <v>89</v>
      </c>
      <c r="E39" s="72" t="s">
        <v>161</v>
      </c>
      <c r="F39" s="64" t="s">
        <v>99</v>
      </c>
      <c r="G39" s="67">
        <v>1302.0899999999999</v>
      </c>
      <c r="H39" s="68">
        <v>7.53</v>
      </c>
      <c r="I39" s="68">
        <f t="shared" si="4"/>
        <v>9.6199999999999992</v>
      </c>
      <c r="J39" s="68">
        <f t="shared" si="5"/>
        <v>12526.11</v>
      </c>
    </row>
    <row r="40" spans="1:10" ht="40.5" outlineLevel="1">
      <c r="A40" s="15"/>
      <c r="B40" s="64" t="s">
        <v>869</v>
      </c>
      <c r="C40" s="64" t="s">
        <v>203</v>
      </c>
      <c r="D40" s="89" t="s">
        <v>89</v>
      </c>
      <c r="E40" s="72" t="s">
        <v>162</v>
      </c>
      <c r="F40" s="64" t="s">
        <v>99</v>
      </c>
      <c r="G40" s="67">
        <v>151.63999999999999</v>
      </c>
      <c r="H40" s="68">
        <v>7.28</v>
      </c>
      <c r="I40" s="68">
        <f t="shared" si="4"/>
        <v>9.3000000000000007</v>
      </c>
      <c r="J40" s="68">
        <f t="shared" si="5"/>
        <v>1410.25</v>
      </c>
    </row>
    <row r="41" spans="1:10" ht="40.5" outlineLevel="1">
      <c r="A41" s="15"/>
      <c r="B41" s="64" t="s">
        <v>870</v>
      </c>
      <c r="C41" s="64" t="s">
        <v>206</v>
      </c>
      <c r="D41" s="89" t="s">
        <v>89</v>
      </c>
      <c r="E41" s="72" t="s">
        <v>140</v>
      </c>
      <c r="F41" s="64" t="s">
        <v>87</v>
      </c>
      <c r="G41" s="67">
        <v>25.36</v>
      </c>
      <c r="H41" s="68">
        <v>326.76</v>
      </c>
      <c r="I41" s="68">
        <f t="shared" si="4"/>
        <v>417.27</v>
      </c>
      <c r="J41" s="68">
        <f t="shared" si="5"/>
        <v>10581.97</v>
      </c>
    </row>
    <row r="42" spans="1:10" ht="25.5" outlineLevel="1">
      <c r="A42" s="15"/>
      <c r="B42" s="85" t="s">
        <v>103</v>
      </c>
      <c r="C42" s="85"/>
      <c r="D42" s="85"/>
      <c r="E42" s="86" t="s">
        <v>100</v>
      </c>
      <c r="F42" s="91"/>
      <c r="G42" s="67">
        <v>0</v>
      </c>
      <c r="H42" s="68"/>
      <c r="I42" s="68">
        <f t="shared" si="4"/>
        <v>0</v>
      </c>
      <c r="J42" s="68">
        <f t="shared" si="5"/>
        <v>0</v>
      </c>
    </row>
    <row r="43" spans="1:10" ht="27" outlineLevel="1">
      <c r="A43" s="15"/>
      <c r="B43" s="64" t="s">
        <v>871</v>
      </c>
      <c r="C43" s="64" t="s">
        <v>336</v>
      </c>
      <c r="D43" s="89" t="s">
        <v>89</v>
      </c>
      <c r="E43" s="66" t="s">
        <v>490</v>
      </c>
      <c r="F43" s="64" t="s">
        <v>90</v>
      </c>
      <c r="G43" s="67">
        <v>707.67</v>
      </c>
      <c r="H43" s="68">
        <v>27.39</v>
      </c>
      <c r="I43" s="68">
        <f t="shared" si="4"/>
        <v>34.979999999999997</v>
      </c>
      <c r="J43" s="68">
        <f t="shared" si="5"/>
        <v>24754.3</v>
      </c>
    </row>
    <row r="44" spans="1:10" ht="40.5" outlineLevel="1">
      <c r="A44" s="15"/>
      <c r="B44" s="64" t="s">
        <v>872</v>
      </c>
      <c r="C44" s="64" t="s">
        <v>205</v>
      </c>
      <c r="D44" s="89" t="s">
        <v>89</v>
      </c>
      <c r="E44" s="72" t="s">
        <v>161</v>
      </c>
      <c r="F44" s="64" t="s">
        <v>99</v>
      </c>
      <c r="G44" s="67">
        <v>1248.55</v>
      </c>
      <c r="H44" s="68">
        <v>7.53</v>
      </c>
      <c r="I44" s="68">
        <f t="shared" si="4"/>
        <v>9.6199999999999992</v>
      </c>
      <c r="J44" s="68">
        <f t="shared" si="5"/>
        <v>12011.05</v>
      </c>
    </row>
    <row r="45" spans="1:10" ht="40.5" outlineLevel="1">
      <c r="A45" s="15"/>
      <c r="B45" s="64" t="s">
        <v>873</v>
      </c>
      <c r="C45" s="64" t="s">
        <v>203</v>
      </c>
      <c r="D45" s="89" t="s">
        <v>89</v>
      </c>
      <c r="E45" s="72" t="s">
        <v>162</v>
      </c>
      <c r="F45" s="64" t="s">
        <v>99</v>
      </c>
      <c r="G45" s="67">
        <v>645.82000000000005</v>
      </c>
      <c r="H45" s="68">
        <v>7.28</v>
      </c>
      <c r="I45" s="68">
        <f t="shared" si="4"/>
        <v>9.3000000000000007</v>
      </c>
      <c r="J45" s="68">
        <f t="shared" si="5"/>
        <v>6006.13</v>
      </c>
    </row>
    <row r="46" spans="1:10" ht="40.5" outlineLevel="1">
      <c r="A46" s="15"/>
      <c r="B46" s="64" t="s">
        <v>874</v>
      </c>
      <c r="C46" s="64" t="s">
        <v>206</v>
      </c>
      <c r="D46" s="89" t="s">
        <v>89</v>
      </c>
      <c r="E46" s="72" t="s">
        <v>140</v>
      </c>
      <c r="F46" s="64" t="s">
        <v>87</v>
      </c>
      <c r="G46" s="67">
        <v>40.93</v>
      </c>
      <c r="H46" s="68">
        <v>326.76</v>
      </c>
      <c r="I46" s="68">
        <f t="shared" si="4"/>
        <v>417.27</v>
      </c>
      <c r="J46" s="68">
        <f t="shared" si="5"/>
        <v>17078.86</v>
      </c>
    </row>
    <row r="47" spans="1:10" ht="13.5" outlineLevel="1">
      <c r="A47" s="15"/>
      <c r="B47" s="85" t="s">
        <v>240</v>
      </c>
      <c r="C47" s="89"/>
      <c r="D47" s="89"/>
      <c r="E47" s="90" t="s">
        <v>194</v>
      </c>
      <c r="F47" s="89"/>
      <c r="G47" s="67">
        <v>0</v>
      </c>
      <c r="H47" s="68"/>
      <c r="I47" s="68">
        <f t="shared" si="4"/>
        <v>0</v>
      </c>
      <c r="J47" s="68">
        <f t="shared" si="5"/>
        <v>0</v>
      </c>
    </row>
    <row r="48" spans="1:10" ht="27" outlineLevel="1">
      <c r="A48" s="15"/>
      <c r="B48" s="89" t="s">
        <v>875</v>
      </c>
      <c r="C48" s="89" t="s">
        <v>335</v>
      </c>
      <c r="D48" s="89" t="s">
        <v>89</v>
      </c>
      <c r="E48" s="72" t="s">
        <v>195</v>
      </c>
      <c r="F48" s="89" t="s">
        <v>102</v>
      </c>
      <c r="G48" s="67">
        <v>56</v>
      </c>
      <c r="H48" s="68">
        <v>41.44</v>
      </c>
      <c r="I48" s="68">
        <f t="shared" si="4"/>
        <v>52.92</v>
      </c>
      <c r="J48" s="68">
        <f t="shared" si="5"/>
        <v>2963.52</v>
      </c>
    </row>
    <row r="49" spans="1:10" ht="13.5" outlineLevel="1">
      <c r="A49" s="15"/>
      <c r="B49" s="89" t="s">
        <v>876</v>
      </c>
      <c r="C49" s="89">
        <v>72820</v>
      </c>
      <c r="D49" s="89" t="s">
        <v>89</v>
      </c>
      <c r="E49" s="72" t="s">
        <v>192</v>
      </c>
      <c r="F49" s="89" t="s">
        <v>84</v>
      </c>
      <c r="G49" s="67">
        <v>12</v>
      </c>
      <c r="H49" s="68">
        <v>30.34</v>
      </c>
      <c r="I49" s="68">
        <f t="shared" si="4"/>
        <v>38.74</v>
      </c>
      <c r="J49" s="68">
        <f t="shared" si="5"/>
        <v>464.88</v>
      </c>
    </row>
    <row r="50" spans="1:10" ht="27" outlineLevel="1">
      <c r="A50" s="15"/>
      <c r="B50" s="89" t="s">
        <v>877</v>
      </c>
      <c r="C50" s="64" t="s">
        <v>221</v>
      </c>
      <c r="D50" s="89" t="s">
        <v>89</v>
      </c>
      <c r="E50" s="72" t="s">
        <v>383</v>
      </c>
      <c r="F50" s="64" t="s">
        <v>90</v>
      </c>
      <c r="G50" s="67">
        <v>12.96</v>
      </c>
      <c r="H50" s="68">
        <v>15.34</v>
      </c>
      <c r="I50" s="68">
        <f t="shared" si="4"/>
        <v>19.59</v>
      </c>
      <c r="J50" s="68">
        <f t="shared" si="5"/>
        <v>253.89</v>
      </c>
    </row>
    <row r="51" spans="1:10" ht="27" outlineLevel="1">
      <c r="A51" s="15"/>
      <c r="B51" s="89" t="s">
        <v>878</v>
      </c>
      <c r="C51" s="64" t="s">
        <v>336</v>
      </c>
      <c r="D51" s="89" t="s">
        <v>89</v>
      </c>
      <c r="E51" s="66" t="s">
        <v>491</v>
      </c>
      <c r="F51" s="64" t="s">
        <v>90</v>
      </c>
      <c r="G51" s="67">
        <v>7.2</v>
      </c>
      <c r="H51" s="68">
        <v>27.39</v>
      </c>
      <c r="I51" s="68">
        <f t="shared" si="4"/>
        <v>34.979999999999997</v>
      </c>
      <c r="J51" s="68">
        <f t="shared" si="5"/>
        <v>251.86</v>
      </c>
    </row>
    <row r="52" spans="1:10" ht="27" outlineLevel="1">
      <c r="A52" s="15"/>
      <c r="B52" s="89" t="s">
        <v>1173</v>
      </c>
      <c r="C52" s="64" t="s">
        <v>204</v>
      </c>
      <c r="D52" s="89" t="s">
        <v>89</v>
      </c>
      <c r="E52" s="72" t="s">
        <v>492</v>
      </c>
      <c r="F52" s="64" t="s">
        <v>84</v>
      </c>
      <c r="G52" s="67">
        <v>6.48</v>
      </c>
      <c r="H52" s="68">
        <v>526.95000000000005</v>
      </c>
      <c r="I52" s="68">
        <f t="shared" si="4"/>
        <v>672.92</v>
      </c>
      <c r="J52" s="68">
        <f t="shared" si="5"/>
        <v>4360.5200000000004</v>
      </c>
    </row>
    <row r="53" spans="1:10" ht="27" outlineLevel="1">
      <c r="A53" s="15"/>
      <c r="B53" s="89" t="s">
        <v>1174</v>
      </c>
      <c r="C53" s="64" t="s">
        <v>206</v>
      </c>
      <c r="D53" s="89" t="s">
        <v>89</v>
      </c>
      <c r="E53" s="72" t="s">
        <v>493</v>
      </c>
      <c r="F53" s="64" t="s">
        <v>87</v>
      </c>
      <c r="G53" s="67">
        <v>4.71</v>
      </c>
      <c r="H53" s="68">
        <v>326.76</v>
      </c>
      <c r="I53" s="68">
        <f t="shared" si="4"/>
        <v>417.27</v>
      </c>
      <c r="J53" s="68">
        <f t="shared" si="5"/>
        <v>1965.34</v>
      </c>
    </row>
    <row r="54" spans="1:10" ht="13.5" outlineLevel="1">
      <c r="A54" s="15"/>
      <c r="B54" s="85" t="s">
        <v>241</v>
      </c>
      <c r="C54" s="89"/>
      <c r="D54" s="89"/>
      <c r="E54" s="90" t="s">
        <v>546</v>
      </c>
      <c r="F54" s="89"/>
      <c r="G54" s="67">
        <v>0</v>
      </c>
      <c r="H54" s="68"/>
      <c r="I54" s="68">
        <f t="shared" si="4"/>
        <v>0</v>
      </c>
      <c r="J54" s="68">
        <f t="shared" si="5"/>
        <v>0</v>
      </c>
    </row>
    <row r="55" spans="1:10" ht="27" outlineLevel="1">
      <c r="A55" s="15"/>
      <c r="B55" s="89" t="s">
        <v>879</v>
      </c>
      <c r="C55" s="89" t="s">
        <v>335</v>
      </c>
      <c r="D55" s="89" t="s">
        <v>89</v>
      </c>
      <c r="E55" s="72" t="s">
        <v>195</v>
      </c>
      <c r="F55" s="89" t="s">
        <v>102</v>
      </c>
      <c r="G55" s="67">
        <v>52.5</v>
      </c>
      <c r="H55" s="68">
        <v>41.44</v>
      </c>
      <c r="I55" s="68">
        <f t="shared" si="4"/>
        <v>52.92</v>
      </c>
      <c r="J55" s="68">
        <f t="shared" si="5"/>
        <v>2778.3</v>
      </c>
    </row>
    <row r="56" spans="1:10" ht="27" outlineLevel="1">
      <c r="A56" s="15"/>
      <c r="B56" s="89" t="s">
        <v>880</v>
      </c>
      <c r="C56" s="64" t="s">
        <v>221</v>
      </c>
      <c r="D56" s="89" t="s">
        <v>89</v>
      </c>
      <c r="E56" s="72" t="s">
        <v>523</v>
      </c>
      <c r="F56" s="64" t="s">
        <v>90</v>
      </c>
      <c r="G56" s="67">
        <v>27.97</v>
      </c>
      <c r="H56" s="68">
        <v>15.34</v>
      </c>
      <c r="I56" s="68">
        <f t="shared" si="4"/>
        <v>19.59</v>
      </c>
      <c r="J56" s="68">
        <f t="shared" si="5"/>
        <v>547.92999999999995</v>
      </c>
    </row>
    <row r="57" spans="1:10" ht="27" outlineLevel="1">
      <c r="A57" s="15"/>
      <c r="B57" s="89" t="s">
        <v>881</v>
      </c>
      <c r="C57" s="64" t="s">
        <v>336</v>
      </c>
      <c r="D57" s="89" t="s">
        <v>89</v>
      </c>
      <c r="E57" s="66" t="s">
        <v>193</v>
      </c>
      <c r="F57" s="64" t="s">
        <v>90</v>
      </c>
      <c r="G57" s="67">
        <v>21.39</v>
      </c>
      <c r="H57" s="68">
        <v>27.39</v>
      </c>
      <c r="I57" s="68">
        <f t="shared" si="4"/>
        <v>34.979999999999997</v>
      </c>
      <c r="J57" s="68">
        <f t="shared" si="5"/>
        <v>748.22</v>
      </c>
    </row>
    <row r="58" spans="1:10" ht="40.5" outlineLevel="1">
      <c r="A58" s="15"/>
      <c r="B58" s="89" t="s">
        <v>882</v>
      </c>
      <c r="C58" s="64" t="s">
        <v>205</v>
      </c>
      <c r="D58" s="89" t="s">
        <v>89</v>
      </c>
      <c r="E58" s="72" t="s">
        <v>161</v>
      </c>
      <c r="F58" s="64" t="s">
        <v>99</v>
      </c>
      <c r="G58" s="67">
        <v>34.36</v>
      </c>
      <c r="H58" s="68">
        <v>7.53</v>
      </c>
      <c r="I58" s="68">
        <f t="shared" si="4"/>
        <v>9.6199999999999992</v>
      </c>
      <c r="J58" s="68">
        <f t="shared" si="5"/>
        <v>330.54</v>
      </c>
    </row>
    <row r="59" spans="1:10" ht="40.5" outlineLevel="1">
      <c r="A59" s="15"/>
      <c r="B59" s="89" t="s">
        <v>1175</v>
      </c>
      <c r="C59" s="64" t="s">
        <v>203</v>
      </c>
      <c r="D59" s="89" t="s">
        <v>89</v>
      </c>
      <c r="E59" s="72" t="s">
        <v>162</v>
      </c>
      <c r="F59" s="64" t="s">
        <v>99</v>
      </c>
      <c r="G59" s="67">
        <v>37.909999999999997</v>
      </c>
      <c r="H59" s="68">
        <v>7.28</v>
      </c>
      <c r="I59" s="68">
        <f t="shared" si="4"/>
        <v>9.3000000000000007</v>
      </c>
      <c r="J59" s="68">
        <f t="shared" si="5"/>
        <v>352.56</v>
      </c>
    </row>
    <row r="60" spans="1:10" ht="40.5" outlineLevel="1">
      <c r="A60" s="15"/>
      <c r="B60" s="89" t="s">
        <v>1176</v>
      </c>
      <c r="C60" s="64" t="s">
        <v>206</v>
      </c>
      <c r="D60" s="89" t="s">
        <v>89</v>
      </c>
      <c r="E60" s="72" t="s">
        <v>140</v>
      </c>
      <c r="F60" s="64" t="s">
        <v>87</v>
      </c>
      <c r="G60" s="67">
        <v>2.38</v>
      </c>
      <c r="H60" s="68">
        <v>326.76</v>
      </c>
      <c r="I60" s="68">
        <f t="shared" si="4"/>
        <v>417.27</v>
      </c>
      <c r="J60" s="68">
        <f t="shared" si="5"/>
        <v>993.1</v>
      </c>
    </row>
    <row r="61" spans="1:10" ht="13.5" outlineLevel="1">
      <c r="A61" s="15"/>
      <c r="B61" s="85" t="s">
        <v>246</v>
      </c>
      <c r="C61" s="85"/>
      <c r="D61" s="85"/>
      <c r="E61" s="90" t="s">
        <v>545</v>
      </c>
      <c r="F61" s="91"/>
      <c r="G61" s="67">
        <v>0</v>
      </c>
      <c r="H61" s="68"/>
      <c r="I61" s="68">
        <f t="shared" si="4"/>
        <v>0</v>
      </c>
      <c r="J61" s="68">
        <f t="shared" si="5"/>
        <v>0</v>
      </c>
    </row>
    <row r="62" spans="1:10" ht="27" outlineLevel="1">
      <c r="A62" s="15"/>
      <c r="B62" s="64" t="s">
        <v>883</v>
      </c>
      <c r="C62" s="64" t="s">
        <v>336</v>
      </c>
      <c r="D62" s="89" t="s">
        <v>89</v>
      </c>
      <c r="E62" s="66" t="s">
        <v>490</v>
      </c>
      <c r="F62" s="64" t="s">
        <v>90</v>
      </c>
      <c r="G62" s="67">
        <v>28.49</v>
      </c>
      <c r="H62" s="68">
        <v>27.39</v>
      </c>
      <c r="I62" s="68">
        <f t="shared" si="4"/>
        <v>34.979999999999997</v>
      </c>
      <c r="J62" s="68">
        <f t="shared" si="5"/>
        <v>996.58</v>
      </c>
    </row>
    <row r="63" spans="1:10" ht="40.5" outlineLevel="1">
      <c r="A63" s="15"/>
      <c r="B63" s="64" t="s">
        <v>884</v>
      </c>
      <c r="C63" s="64" t="s">
        <v>205</v>
      </c>
      <c r="D63" s="89" t="s">
        <v>89</v>
      </c>
      <c r="E63" s="72" t="s">
        <v>161</v>
      </c>
      <c r="F63" s="64" t="s">
        <v>99</v>
      </c>
      <c r="G63" s="67">
        <v>62.91</v>
      </c>
      <c r="H63" s="68">
        <v>7.53</v>
      </c>
      <c r="I63" s="68">
        <f t="shared" si="4"/>
        <v>9.6199999999999992</v>
      </c>
      <c r="J63" s="68">
        <f t="shared" si="5"/>
        <v>605.19000000000005</v>
      </c>
    </row>
    <row r="64" spans="1:10" ht="40.5" outlineLevel="1">
      <c r="A64" s="15"/>
      <c r="B64" s="64" t="s">
        <v>1177</v>
      </c>
      <c r="C64" s="64" t="s">
        <v>203</v>
      </c>
      <c r="D64" s="89" t="s">
        <v>89</v>
      </c>
      <c r="E64" s="72" t="s">
        <v>162</v>
      </c>
      <c r="F64" s="64" t="s">
        <v>99</v>
      </c>
      <c r="G64" s="67">
        <v>26.82</v>
      </c>
      <c r="H64" s="68">
        <v>7.28</v>
      </c>
      <c r="I64" s="68">
        <f t="shared" si="4"/>
        <v>9.3000000000000007</v>
      </c>
      <c r="J64" s="68">
        <f t="shared" si="5"/>
        <v>249.43</v>
      </c>
    </row>
    <row r="65" spans="1:10" ht="40.5" outlineLevel="1">
      <c r="A65" s="15"/>
      <c r="B65" s="64" t="s">
        <v>1178</v>
      </c>
      <c r="C65" s="64" t="s">
        <v>206</v>
      </c>
      <c r="D65" s="89" t="s">
        <v>89</v>
      </c>
      <c r="E65" s="72" t="s">
        <v>140</v>
      </c>
      <c r="F65" s="64" t="s">
        <v>87</v>
      </c>
      <c r="G65" s="67">
        <v>1.52</v>
      </c>
      <c r="H65" s="68">
        <v>326.76</v>
      </c>
      <c r="I65" s="68">
        <f t="shared" si="4"/>
        <v>417.27</v>
      </c>
      <c r="J65" s="68">
        <f t="shared" si="5"/>
        <v>634.25</v>
      </c>
    </row>
    <row r="66" spans="1:10" outlineLevel="1" collapsed="1">
      <c r="A66" s="15"/>
      <c r="B66" s="73"/>
      <c r="C66" s="74"/>
      <c r="D66" s="74"/>
      <c r="E66" s="75"/>
      <c r="F66" s="74"/>
      <c r="G66" s="76"/>
      <c r="H66" s="77" t="s">
        <v>239</v>
      </c>
      <c r="I66" s="78"/>
      <c r="J66" s="78">
        <f>SUM(J37:J65)</f>
        <v>111770.93000000001</v>
      </c>
    </row>
    <row r="67" spans="1:10" ht="13.5">
      <c r="A67" s="15"/>
      <c r="B67" s="79"/>
      <c r="C67" s="79"/>
      <c r="D67" s="79"/>
      <c r="E67" s="80"/>
      <c r="F67" s="79"/>
      <c r="G67" s="81"/>
      <c r="H67" s="82"/>
      <c r="I67" s="83"/>
      <c r="J67" s="83"/>
    </row>
    <row r="68" spans="1:10">
      <c r="A68" s="15"/>
      <c r="B68" s="58">
        <v>4</v>
      </c>
      <c r="C68" s="58"/>
      <c r="D68" s="58"/>
      <c r="E68" s="59" t="s">
        <v>124</v>
      </c>
      <c r="F68" s="60"/>
      <c r="G68" s="62"/>
      <c r="H68" s="62"/>
      <c r="I68" s="62"/>
      <c r="J68" s="63"/>
    </row>
    <row r="69" spans="1:10" ht="13.5" outlineLevel="1">
      <c r="A69" s="15"/>
      <c r="B69" s="85" t="s">
        <v>88</v>
      </c>
      <c r="C69" s="85"/>
      <c r="D69" s="85"/>
      <c r="E69" s="86" t="s">
        <v>142</v>
      </c>
      <c r="F69" s="91"/>
      <c r="G69" s="67">
        <v>0</v>
      </c>
      <c r="H69" s="68"/>
      <c r="I69" s="68"/>
      <c r="J69" s="68"/>
    </row>
    <row r="70" spans="1:10" ht="27" outlineLevel="1">
      <c r="A70" s="15"/>
      <c r="B70" s="64" t="s">
        <v>885</v>
      </c>
      <c r="C70" s="64">
        <v>84220</v>
      </c>
      <c r="D70" s="89" t="s">
        <v>89</v>
      </c>
      <c r="E70" s="66" t="s">
        <v>494</v>
      </c>
      <c r="F70" s="64" t="s">
        <v>90</v>
      </c>
      <c r="G70" s="67">
        <v>459.2</v>
      </c>
      <c r="H70" s="68">
        <v>27.04</v>
      </c>
      <c r="I70" s="68">
        <f t="shared" ref="I70:I85" si="6">ROUND(H70*1.277,2)</f>
        <v>34.53</v>
      </c>
      <c r="J70" s="68">
        <f t="shared" ref="J70:J85" si="7">ROUND(G70*I70,2)</f>
        <v>15856.18</v>
      </c>
    </row>
    <row r="71" spans="1:10" ht="40.5" outlineLevel="1">
      <c r="A71" s="15"/>
      <c r="B71" s="64" t="s">
        <v>886</v>
      </c>
      <c r="C71" s="64" t="s">
        <v>205</v>
      </c>
      <c r="D71" s="89" t="s">
        <v>89</v>
      </c>
      <c r="E71" s="72" t="s">
        <v>161</v>
      </c>
      <c r="F71" s="64" t="s">
        <v>99</v>
      </c>
      <c r="G71" s="67">
        <v>1730.55</v>
      </c>
      <c r="H71" s="68">
        <v>7.53</v>
      </c>
      <c r="I71" s="68">
        <f t="shared" si="6"/>
        <v>9.6199999999999992</v>
      </c>
      <c r="J71" s="68">
        <f t="shared" si="7"/>
        <v>16647.89</v>
      </c>
    </row>
    <row r="72" spans="1:10" ht="40.5" outlineLevel="1">
      <c r="A72" s="15"/>
      <c r="B72" s="64" t="s">
        <v>887</v>
      </c>
      <c r="C72" s="64" t="s">
        <v>203</v>
      </c>
      <c r="D72" s="89" t="s">
        <v>89</v>
      </c>
      <c r="E72" s="72" t="s">
        <v>162</v>
      </c>
      <c r="F72" s="64" t="s">
        <v>99</v>
      </c>
      <c r="G72" s="67">
        <v>628.91</v>
      </c>
      <c r="H72" s="68">
        <v>7.28</v>
      </c>
      <c r="I72" s="68">
        <f t="shared" si="6"/>
        <v>9.3000000000000007</v>
      </c>
      <c r="J72" s="68">
        <f t="shared" si="7"/>
        <v>5848.86</v>
      </c>
    </row>
    <row r="73" spans="1:10" ht="27" outlineLevel="1">
      <c r="A73" s="15"/>
      <c r="B73" s="64" t="s">
        <v>888</v>
      </c>
      <c r="C73" s="64" t="s">
        <v>206</v>
      </c>
      <c r="D73" s="89" t="s">
        <v>89</v>
      </c>
      <c r="E73" s="72" t="s">
        <v>141</v>
      </c>
      <c r="F73" s="64" t="s">
        <v>87</v>
      </c>
      <c r="G73" s="67">
        <v>25.19</v>
      </c>
      <c r="H73" s="68">
        <v>326.76</v>
      </c>
      <c r="I73" s="68">
        <f t="shared" si="6"/>
        <v>417.27</v>
      </c>
      <c r="J73" s="68">
        <f t="shared" si="7"/>
        <v>10511.03</v>
      </c>
    </row>
    <row r="74" spans="1:10" ht="13.5" outlineLevel="1">
      <c r="A74" s="15"/>
      <c r="B74" s="85" t="s">
        <v>91</v>
      </c>
      <c r="C74" s="85"/>
      <c r="D74" s="85"/>
      <c r="E74" s="86" t="s">
        <v>143</v>
      </c>
      <c r="F74" s="91"/>
      <c r="G74" s="67">
        <v>0</v>
      </c>
      <c r="H74" s="68"/>
      <c r="I74" s="68">
        <f t="shared" si="6"/>
        <v>0</v>
      </c>
      <c r="J74" s="68">
        <f t="shared" si="7"/>
        <v>0</v>
      </c>
    </row>
    <row r="75" spans="1:10" ht="40.5" outlineLevel="1">
      <c r="A75" s="15"/>
      <c r="B75" s="64" t="s">
        <v>889</v>
      </c>
      <c r="C75" s="64">
        <v>84220</v>
      </c>
      <c r="D75" s="89" t="s">
        <v>89</v>
      </c>
      <c r="E75" s="72" t="s">
        <v>495</v>
      </c>
      <c r="F75" s="64" t="s">
        <v>90</v>
      </c>
      <c r="G75" s="67">
        <v>714.44</v>
      </c>
      <c r="H75" s="68">
        <v>27.04</v>
      </c>
      <c r="I75" s="68">
        <f t="shared" si="6"/>
        <v>34.53</v>
      </c>
      <c r="J75" s="68">
        <f t="shared" si="7"/>
        <v>24669.61</v>
      </c>
    </row>
    <row r="76" spans="1:10" ht="40.5" outlineLevel="1">
      <c r="A76" s="15"/>
      <c r="B76" s="64" t="s">
        <v>890</v>
      </c>
      <c r="C76" s="64" t="s">
        <v>205</v>
      </c>
      <c r="D76" s="89" t="s">
        <v>89</v>
      </c>
      <c r="E76" s="72" t="s">
        <v>161</v>
      </c>
      <c r="F76" s="64" t="s">
        <v>99</v>
      </c>
      <c r="G76" s="67">
        <v>1152.73</v>
      </c>
      <c r="H76" s="68">
        <v>7.53</v>
      </c>
      <c r="I76" s="68">
        <f t="shared" si="6"/>
        <v>9.6199999999999992</v>
      </c>
      <c r="J76" s="68">
        <f t="shared" si="7"/>
        <v>11089.26</v>
      </c>
    </row>
    <row r="77" spans="1:10" ht="40.5" outlineLevel="1">
      <c r="A77" s="15"/>
      <c r="B77" s="64" t="s">
        <v>891</v>
      </c>
      <c r="C77" s="64" t="s">
        <v>203</v>
      </c>
      <c r="D77" s="89" t="s">
        <v>89</v>
      </c>
      <c r="E77" s="72" t="s">
        <v>162</v>
      </c>
      <c r="F77" s="64" t="s">
        <v>99</v>
      </c>
      <c r="G77" s="67">
        <v>581.17999999999995</v>
      </c>
      <c r="H77" s="68">
        <v>7.28</v>
      </c>
      <c r="I77" s="68">
        <f t="shared" si="6"/>
        <v>9.3000000000000007</v>
      </c>
      <c r="J77" s="68">
        <f t="shared" si="7"/>
        <v>5404.97</v>
      </c>
    </row>
    <row r="78" spans="1:10" ht="27" outlineLevel="1">
      <c r="A78" s="15"/>
      <c r="B78" s="64" t="s">
        <v>1179</v>
      </c>
      <c r="C78" s="64" t="s">
        <v>206</v>
      </c>
      <c r="D78" s="89" t="s">
        <v>89</v>
      </c>
      <c r="E78" s="72" t="s">
        <v>141</v>
      </c>
      <c r="F78" s="64" t="s">
        <v>87</v>
      </c>
      <c r="G78" s="67">
        <v>41.19</v>
      </c>
      <c r="H78" s="68">
        <v>326.76</v>
      </c>
      <c r="I78" s="68">
        <f t="shared" si="6"/>
        <v>417.27</v>
      </c>
      <c r="J78" s="68">
        <f t="shared" si="7"/>
        <v>17187.349999999999</v>
      </c>
    </row>
    <row r="79" spans="1:10" ht="13.5" outlineLevel="1">
      <c r="A79" s="15"/>
      <c r="B79" s="85" t="s">
        <v>92</v>
      </c>
      <c r="C79" s="85"/>
      <c r="D79" s="85"/>
      <c r="E79" s="86" t="s">
        <v>125</v>
      </c>
      <c r="F79" s="91"/>
      <c r="G79" s="67">
        <v>0</v>
      </c>
      <c r="H79" s="68"/>
      <c r="I79" s="68">
        <f t="shared" si="6"/>
        <v>0</v>
      </c>
      <c r="J79" s="68">
        <f t="shared" si="7"/>
        <v>0</v>
      </c>
    </row>
    <row r="80" spans="1:10" ht="40.5" outlineLevel="1">
      <c r="A80" s="15"/>
      <c r="B80" s="64" t="s">
        <v>892</v>
      </c>
      <c r="C80" s="64">
        <v>83901</v>
      </c>
      <c r="D80" s="64" t="s">
        <v>89</v>
      </c>
      <c r="E80" s="72" t="s">
        <v>481</v>
      </c>
      <c r="F80" s="64" t="s">
        <v>102</v>
      </c>
      <c r="G80" s="67">
        <v>262.10000000000002</v>
      </c>
      <c r="H80" s="68">
        <v>16.34</v>
      </c>
      <c r="I80" s="68">
        <f t="shared" si="6"/>
        <v>20.87</v>
      </c>
      <c r="J80" s="68">
        <f t="shared" si="7"/>
        <v>5470.03</v>
      </c>
    </row>
    <row r="81" spans="1:10" ht="13.5" outlineLevel="1">
      <c r="A81" s="15"/>
      <c r="B81" s="85" t="s">
        <v>163</v>
      </c>
      <c r="C81" s="64"/>
      <c r="D81" s="64"/>
      <c r="E81" s="86" t="s">
        <v>547</v>
      </c>
      <c r="F81" s="64"/>
      <c r="G81" s="67">
        <v>0</v>
      </c>
      <c r="H81" s="68"/>
      <c r="I81" s="68">
        <f t="shared" si="6"/>
        <v>0</v>
      </c>
      <c r="J81" s="68">
        <f t="shared" si="7"/>
        <v>0</v>
      </c>
    </row>
    <row r="82" spans="1:10" ht="40.5" outlineLevel="1">
      <c r="A82" s="15"/>
      <c r="B82" s="64" t="s">
        <v>893</v>
      </c>
      <c r="C82" s="64">
        <v>84220</v>
      </c>
      <c r="D82" s="89" t="s">
        <v>89</v>
      </c>
      <c r="E82" s="72" t="s">
        <v>548</v>
      </c>
      <c r="F82" s="64" t="s">
        <v>90</v>
      </c>
      <c r="G82" s="67">
        <v>17.29</v>
      </c>
      <c r="H82" s="68">
        <v>27.04</v>
      </c>
      <c r="I82" s="68">
        <f t="shared" si="6"/>
        <v>34.53</v>
      </c>
      <c r="J82" s="68">
        <f t="shared" si="7"/>
        <v>597.02</v>
      </c>
    </row>
    <row r="83" spans="1:10" ht="40.5" outlineLevel="1">
      <c r="A83" s="15"/>
      <c r="B83" s="64" t="s">
        <v>894</v>
      </c>
      <c r="C83" s="64" t="s">
        <v>205</v>
      </c>
      <c r="D83" s="89" t="s">
        <v>89</v>
      </c>
      <c r="E83" s="72" t="s">
        <v>161</v>
      </c>
      <c r="F83" s="64" t="s">
        <v>99</v>
      </c>
      <c r="G83" s="67">
        <v>48.82</v>
      </c>
      <c r="H83" s="68">
        <v>7.53</v>
      </c>
      <c r="I83" s="68">
        <f t="shared" si="6"/>
        <v>9.6199999999999992</v>
      </c>
      <c r="J83" s="68">
        <f t="shared" si="7"/>
        <v>469.65</v>
      </c>
    </row>
    <row r="84" spans="1:10" ht="40.5" outlineLevel="1">
      <c r="A84" s="15"/>
      <c r="B84" s="64" t="s">
        <v>895</v>
      </c>
      <c r="C84" s="64" t="s">
        <v>203</v>
      </c>
      <c r="D84" s="89" t="s">
        <v>89</v>
      </c>
      <c r="E84" s="72" t="s">
        <v>162</v>
      </c>
      <c r="F84" s="64" t="s">
        <v>99</v>
      </c>
      <c r="G84" s="67">
        <v>20.36</v>
      </c>
      <c r="H84" s="68">
        <v>7.28</v>
      </c>
      <c r="I84" s="68">
        <f t="shared" si="6"/>
        <v>9.3000000000000007</v>
      </c>
      <c r="J84" s="68">
        <f t="shared" si="7"/>
        <v>189.35</v>
      </c>
    </row>
    <row r="85" spans="1:10" ht="27" outlineLevel="1">
      <c r="A85" s="15"/>
      <c r="B85" s="64" t="s">
        <v>896</v>
      </c>
      <c r="C85" s="64" t="s">
        <v>206</v>
      </c>
      <c r="D85" s="89" t="s">
        <v>89</v>
      </c>
      <c r="E85" s="72" t="s">
        <v>141</v>
      </c>
      <c r="F85" s="64" t="s">
        <v>87</v>
      </c>
      <c r="G85" s="67">
        <v>0.8</v>
      </c>
      <c r="H85" s="68">
        <v>326.76</v>
      </c>
      <c r="I85" s="68">
        <f t="shared" si="6"/>
        <v>417.27</v>
      </c>
      <c r="J85" s="68">
        <f t="shared" si="7"/>
        <v>333.82</v>
      </c>
    </row>
    <row r="86" spans="1:10" outlineLevel="1">
      <c r="A86" s="15"/>
      <c r="B86" s="73"/>
      <c r="C86" s="74"/>
      <c r="D86" s="74"/>
      <c r="E86" s="75"/>
      <c r="F86" s="74"/>
      <c r="G86" s="76"/>
      <c r="H86" s="77" t="s">
        <v>239</v>
      </c>
      <c r="I86" s="78"/>
      <c r="J86" s="78">
        <f>SUM(J70:J85)</f>
        <v>114275.02</v>
      </c>
    </row>
    <row r="87" spans="1:10" ht="13.5">
      <c r="A87" s="15"/>
      <c r="B87" s="79"/>
      <c r="C87" s="79"/>
      <c r="D87" s="79"/>
      <c r="E87" s="80"/>
      <c r="F87" s="79"/>
      <c r="G87" s="81"/>
      <c r="H87" s="82"/>
      <c r="I87" s="83"/>
      <c r="J87" s="83"/>
    </row>
    <row r="88" spans="1:10" ht="25.5">
      <c r="A88" s="15"/>
      <c r="B88" s="58">
        <v>5</v>
      </c>
      <c r="C88" s="58"/>
      <c r="D88" s="58"/>
      <c r="E88" s="59" t="s">
        <v>231</v>
      </c>
      <c r="F88" s="60"/>
      <c r="G88" s="62"/>
      <c r="H88" s="62"/>
      <c r="I88" s="62"/>
      <c r="J88" s="63"/>
    </row>
    <row r="89" spans="1:10" ht="13.5" outlineLevel="1">
      <c r="A89" s="15"/>
      <c r="B89" s="84" t="s">
        <v>93</v>
      </c>
      <c r="C89" s="84"/>
      <c r="D89" s="84"/>
      <c r="E89" s="90" t="s">
        <v>126</v>
      </c>
      <c r="F89" s="89"/>
      <c r="G89" s="67">
        <v>0</v>
      </c>
      <c r="H89" s="68"/>
      <c r="I89" s="68"/>
      <c r="J89" s="92"/>
    </row>
    <row r="90" spans="1:10" s="14" customFormat="1" ht="40.5" outlineLevel="1">
      <c r="A90" s="15"/>
      <c r="B90" s="89" t="s">
        <v>897</v>
      </c>
      <c r="C90" s="89" t="s">
        <v>363</v>
      </c>
      <c r="D90" s="89" t="s">
        <v>89</v>
      </c>
      <c r="E90" s="72" t="s">
        <v>496</v>
      </c>
      <c r="F90" s="89" t="s">
        <v>90</v>
      </c>
      <c r="G90" s="67">
        <v>5.14</v>
      </c>
      <c r="H90" s="68">
        <v>77.11</v>
      </c>
      <c r="I90" s="68">
        <f t="shared" ref="I90:I98" si="8">ROUND(H90*1.277,2)</f>
        <v>98.47</v>
      </c>
      <c r="J90" s="68">
        <f t="shared" ref="J90:J98" si="9">ROUND(G90*I90,2)</f>
        <v>506.14</v>
      </c>
    </row>
    <row r="91" spans="1:10" ht="13.5" outlineLevel="1">
      <c r="A91" s="15"/>
      <c r="B91" s="84" t="s">
        <v>98</v>
      </c>
      <c r="C91" s="84"/>
      <c r="D91" s="84"/>
      <c r="E91" s="90" t="s">
        <v>127</v>
      </c>
      <c r="F91" s="89"/>
      <c r="G91" s="67">
        <v>0</v>
      </c>
      <c r="H91" s="68"/>
      <c r="I91" s="68">
        <f t="shared" si="8"/>
        <v>0</v>
      </c>
      <c r="J91" s="68">
        <f t="shared" si="9"/>
        <v>0</v>
      </c>
    </row>
    <row r="92" spans="1:10" ht="54" outlineLevel="1">
      <c r="A92" s="15"/>
      <c r="B92" s="89" t="s">
        <v>898</v>
      </c>
      <c r="C92" s="89">
        <v>87489</v>
      </c>
      <c r="D92" s="89" t="s">
        <v>89</v>
      </c>
      <c r="E92" s="72" t="s">
        <v>1134</v>
      </c>
      <c r="F92" s="89" t="s">
        <v>90</v>
      </c>
      <c r="G92" s="67">
        <v>942.96</v>
      </c>
      <c r="H92" s="68">
        <v>33.700000000000003</v>
      </c>
      <c r="I92" s="68">
        <f t="shared" si="8"/>
        <v>43.03</v>
      </c>
      <c r="J92" s="68">
        <f t="shared" si="9"/>
        <v>40575.57</v>
      </c>
    </row>
    <row r="93" spans="1:10" ht="54" outlineLevel="1">
      <c r="A93" s="15"/>
      <c r="B93" s="89" t="s">
        <v>899</v>
      </c>
      <c r="C93" s="89" t="s">
        <v>361</v>
      </c>
      <c r="D93" s="89" t="s">
        <v>89</v>
      </c>
      <c r="E93" s="72" t="s">
        <v>165</v>
      </c>
      <c r="F93" s="89" t="s">
        <v>90</v>
      </c>
      <c r="G93" s="67">
        <v>17.07</v>
      </c>
      <c r="H93" s="68">
        <v>61.03</v>
      </c>
      <c r="I93" s="68">
        <f t="shared" si="8"/>
        <v>77.94</v>
      </c>
      <c r="J93" s="68">
        <f t="shared" si="9"/>
        <v>1330.44</v>
      </c>
    </row>
    <row r="94" spans="1:10" ht="54" outlineLevel="1">
      <c r="A94" s="15"/>
      <c r="B94" s="89" t="s">
        <v>900</v>
      </c>
      <c r="C94" s="89">
        <v>87491</v>
      </c>
      <c r="D94" s="89" t="s">
        <v>89</v>
      </c>
      <c r="E94" s="72" t="s">
        <v>1133</v>
      </c>
      <c r="F94" s="89" t="s">
        <v>90</v>
      </c>
      <c r="G94" s="67">
        <v>478.93</v>
      </c>
      <c r="H94" s="68">
        <v>46.05</v>
      </c>
      <c r="I94" s="68">
        <f t="shared" si="8"/>
        <v>58.81</v>
      </c>
      <c r="J94" s="68">
        <f t="shared" si="9"/>
        <v>28165.87</v>
      </c>
    </row>
    <row r="95" spans="1:10" ht="54" outlineLevel="1">
      <c r="A95" s="15"/>
      <c r="B95" s="89" t="s">
        <v>901</v>
      </c>
      <c r="C95" s="89" t="s">
        <v>362</v>
      </c>
      <c r="D95" s="89" t="s">
        <v>89</v>
      </c>
      <c r="E95" s="72" t="s">
        <v>164</v>
      </c>
      <c r="F95" s="89" t="s">
        <v>102</v>
      </c>
      <c r="G95" s="67">
        <v>50.56</v>
      </c>
      <c r="H95" s="68">
        <v>12.28</v>
      </c>
      <c r="I95" s="68">
        <f t="shared" si="8"/>
        <v>15.68</v>
      </c>
      <c r="J95" s="68">
        <f t="shared" si="9"/>
        <v>792.78</v>
      </c>
    </row>
    <row r="96" spans="1:10" ht="40.5" outlineLevel="1">
      <c r="A96" s="15"/>
      <c r="B96" s="89" t="s">
        <v>902</v>
      </c>
      <c r="C96" s="89">
        <v>79627</v>
      </c>
      <c r="D96" s="89" t="s">
        <v>89</v>
      </c>
      <c r="E96" s="72" t="s">
        <v>128</v>
      </c>
      <c r="F96" s="89" t="s">
        <v>90</v>
      </c>
      <c r="G96" s="67">
        <v>22.63</v>
      </c>
      <c r="H96" s="68">
        <v>375.2</v>
      </c>
      <c r="I96" s="68">
        <f t="shared" si="8"/>
        <v>479.13</v>
      </c>
      <c r="J96" s="68">
        <f t="shared" si="9"/>
        <v>10842.71</v>
      </c>
    </row>
    <row r="97" spans="1:10" ht="13.5" outlineLevel="1">
      <c r="A97" s="15"/>
      <c r="B97" s="84" t="s">
        <v>242</v>
      </c>
      <c r="C97" s="89"/>
      <c r="D97" s="89"/>
      <c r="E97" s="90" t="s">
        <v>520</v>
      </c>
      <c r="F97" s="89"/>
      <c r="G97" s="67">
        <v>0</v>
      </c>
      <c r="H97" s="68"/>
      <c r="I97" s="68">
        <f t="shared" si="8"/>
        <v>0</v>
      </c>
      <c r="J97" s="68">
        <f t="shared" si="9"/>
        <v>0</v>
      </c>
    </row>
    <row r="98" spans="1:10" ht="54" outlineLevel="1">
      <c r="A98" s="15"/>
      <c r="B98" s="89" t="s">
        <v>903</v>
      </c>
      <c r="C98" s="89">
        <v>87489</v>
      </c>
      <c r="D98" s="89" t="s">
        <v>89</v>
      </c>
      <c r="E98" s="72" t="s">
        <v>1132</v>
      </c>
      <c r="F98" s="89" t="s">
        <v>90</v>
      </c>
      <c r="G98" s="67">
        <v>18.12</v>
      </c>
      <c r="H98" s="68">
        <v>33.700000000000003</v>
      </c>
      <c r="I98" s="68">
        <f t="shared" si="8"/>
        <v>43.03</v>
      </c>
      <c r="J98" s="68">
        <f t="shared" si="9"/>
        <v>779.7</v>
      </c>
    </row>
    <row r="99" spans="1:10" outlineLevel="1">
      <c r="A99" s="15"/>
      <c r="B99" s="73"/>
      <c r="C99" s="74"/>
      <c r="D99" s="74"/>
      <c r="E99" s="75"/>
      <c r="F99" s="74"/>
      <c r="G99" s="76"/>
      <c r="H99" s="77" t="s">
        <v>239</v>
      </c>
      <c r="I99" s="78"/>
      <c r="J99" s="78">
        <f>SUM(J90:J98)</f>
        <v>82993.210000000006</v>
      </c>
    </row>
    <row r="100" spans="1:10" ht="13.5">
      <c r="A100" s="15"/>
      <c r="B100" s="79"/>
      <c r="C100" s="79"/>
      <c r="D100" s="79"/>
      <c r="E100" s="80"/>
      <c r="F100" s="79"/>
      <c r="G100" s="81"/>
      <c r="H100" s="82"/>
      <c r="I100" s="79"/>
      <c r="J100" s="93"/>
    </row>
    <row r="101" spans="1:10">
      <c r="A101" s="15"/>
      <c r="B101" s="58">
        <v>6</v>
      </c>
      <c r="C101" s="94"/>
      <c r="D101" s="94"/>
      <c r="E101" s="59" t="s">
        <v>129</v>
      </c>
      <c r="F101" s="60"/>
      <c r="G101" s="62"/>
      <c r="H101" s="62"/>
      <c r="I101" s="62"/>
      <c r="J101" s="63"/>
    </row>
    <row r="102" spans="1:10" ht="13.5" outlineLevel="1">
      <c r="A102" s="15"/>
      <c r="B102" s="85" t="s">
        <v>101</v>
      </c>
      <c r="C102" s="85"/>
      <c r="D102" s="85"/>
      <c r="E102" s="90" t="s">
        <v>144</v>
      </c>
      <c r="F102" s="95"/>
      <c r="G102" s="67">
        <v>0</v>
      </c>
      <c r="H102" s="96"/>
      <c r="I102" s="96"/>
      <c r="J102" s="96"/>
    </row>
    <row r="103" spans="1:10" ht="40.5" outlineLevel="1">
      <c r="A103" s="15"/>
      <c r="B103" s="89" t="s">
        <v>904</v>
      </c>
      <c r="C103" s="89" t="s">
        <v>330</v>
      </c>
      <c r="D103" s="89" t="s">
        <v>89</v>
      </c>
      <c r="E103" s="72" t="s">
        <v>466</v>
      </c>
      <c r="F103" s="64" t="s">
        <v>84</v>
      </c>
      <c r="G103" s="67">
        <v>10</v>
      </c>
      <c r="H103" s="68">
        <v>323.69</v>
      </c>
      <c r="I103" s="68">
        <f t="shared" ref="I103:I149" si="10">ROUND(H103*1.277,2)</f>
        <v>413.35</v>
      </c>
      <c r="J103" s="68">
        <f t="shared" ref="J103:J149" si="11">ROUND(G103*I103,2)</f>
        <v>4133.5</v>
      </c>
    </row>
    <row r="104" spans="1:10" s="14" customFormat="1" ht="40.5" outlineLevel="1">
      <c r="A104" s="15"/>
      <c r="B104" s="89" t="s">
        <v>905</v>
      </c>
      <c r="C104" s="89" t="s">
        <v>201</v>
      </c>
      <c r="D104" s="89" t="s">
        <v>89</v>
      </c>
      <c r="E104" s="72" t="s">
        <v>470</v>
      </c>
      <c r="F104" s="64" t="s">
        <v>84</v>
      </c>
      <c r="G104" s="67">
        <v>5</v>
      </c>
      <c r="H104" s="68">
        <v>834.2</v>
      </c>
      <c r="I104" s="68">
        <f t="shared" si="10"/>
        <v>1065.27</v>
      </c>
      <c r="J104" s="68">
        <f t="shared" si="11"/>
        <v>5326.35</v>
      </c>
    </row>
    <row r="105" spans="1:10" ht="40.5" outlineLevel="1">
      <c r="A105" s="15"/>
      <c r="B105" s="89" t="s">
        <v>906</v>
      </c>
      <c r="C105" s="89" t="s">
        <v>331</v>
      </c>
      <c r="D105" s="89" t="s">
        <v>89</v>
      </c>
      <c r="E105" s="72" t="s">
        <v>469</v>
      </c>
      <c r="F105" s="64" t="s">
        <v>84</v>
      </c>
      <c r="G105" s="67">
        <v>4</v>
      </c>
      <c r="H105" s="68">
        <v>328.61</v>
      </c>
      <c r="I105" s="68">
        <f t="shared" si="10"/>
        <v>419.63</v>
      </c>
      <c r="J105" s="68">
        <f t="shared" si="11"/>
        <v>1678.52</v>
      </c>
    </row>
    <row r="106" spans="1:10" ht="40.5" outlineLevel="1">
      <c r="A106" s="15"/>
      <c r="B106" s="89" t="s">
        <v>907</v>
      </c>
      <c r="C106" s="89" t="s">
        <v>331</v>
      </c>
      <c r="D106" s="89" t="s">
        <v>89</v>
      </c>
      <c r="E106" s="72" t="s">
        <v>467</v>
      </c>
      <c r="F106" s="64" t="s">
        <v>84</v>
      </c>
      <c r="G106" s="67">
        <v>6</v>
      </c>
      <c r="H106" s="68">
        <v>328.61</v>
      </c>
      <c r="I106" s="68">
        <f t="shared" si="10"/>
        <v>419.63</v>
      </c>
      <c r="J106" s="68">
        <f t="shared" si="11"/>
        <v>2517.7800000000002</v>
      </c>
    </row>
    <row r="107" spans="1:10" ht="40.5" outlineLevel="1">
      <c r="A107" s="15"/>
      <c r="B107" s="89" t="s">
        <v>908</v>
      </c>
      <c r="C107" s="89" t="s">
        <v>331</v>
      </c>
      <c r="D107" s="89" t="s">
        <v>89</v>
      </c>
      <c r="E107" s="72" t="s">
        <v>468</v>
      </c>
      <c r="F107" s="64" t="s">
        <v>84</v>
      </c>
      <c r="G107" s="67">
        <v>10</v>
      </c>
      <c r="H107" s="68">
        <v>328.61</v>
      </c>
      <c r="I107" s="68">
        <f t="shared" si="10"/>
        <v>419.63</v>
      </c>
      <c r="J107" s="68">
        <f t="shared" si="11"/>
        <v>4196.3</v>
      </c>
    </row>
    <row r="108" spans="1:10" ht="54" outlineLevel="1">
      <c r="A108" s="15"/>
      <c r="B108" s="89" t="s">
        <v>909</v>
      </c>
      <c r="C108" s="89"/>
      <c r="D108" s="89" t="s">
        <v>4</v>
      </c>
      <c r="E108" s="72" t="s">
        <v>512</v>
      </c>
      <c r="F108" s="64" t="s">
        <v>84</v>
      </c>
      <c r="G108" s="67">
        <v>16</v>
      </c>
      <c r="H108" s="68">
        <v>131.88</v>
      </c>
      <c r="I108" s="68">
        <f t="shared" si="10"/>
        <v>168.41</v>
      </c>
      <c r="J108" s="68">
        <f t="shared" si="11"/>
        <v>2694.56</v>
      </c>
    </row>
    <row r="109" spans="1:10" ht="27" outlineLevel="1">
      <c r="A109" s="15"/>
      <c r="B109" s="89" t="s">
        <v>910</v>
      </c>
      <c r="C109" s="89"/>
      <c r="D109" s="89" t="s">
        <v>4</v>
      </c>
      <c r="E109" s="72" t="s">
        <v>552</v>
      </c>
      <c r="F109" s="64" t="s">
        <v>90</v>
      </c>
      <c r="G109" s="67">
        <v>11.2</v>
      </c>
      <c r="H109" s="68">
        <v>46.98</v>
      </c>
      <c r="I109" s="68">
        <f t="shared" si="10"/>
        <v>59.99</v>
      </c>
      <c r="J109" s="68">
        <f t="shared" si="11"/>
        <v>671.89</v>
      </c>
    </row>
    <row r="110" spans="1:10" ht="13.5" outlineLevel="1">
      <c r="A110" s="15"/>
      <c r="B110" s="85" t="s">
        <v>130</v>
      </c>
      <c r="C110" s="89"/>
      <c r="D110" s="89"/>
      <c r="E110" s="90" t="s">
        <v>191</v>
      </c>
      <c r="F110" s="89"/>
      <c r="G110" s="67">
        <v>0</v>
      </c>
      <c r="H110" s="68">
        <v>0</v>
      </c>
      <c r="I110" s="68">
        <f t="shared" si="10"/>
        <v>0</v>
      </c>
      <c r="J110" s="68">
        <f t="shared" si="11"/>
        <v>0</v>
      </c>
    </row>
    <row r="111" spans="1:10" ht="27" outlineLevel="1">
      <c r="A111" s="15"/>
      <c r="B111" s="89" t="s">
        <v>911</v>
      </c>
      <c r="C111" s="89" t="s">
        <v>333</v>
      </c>
      <c r="D111" s="89" t="s">
        <v>89</v>
      </c>
      <c r="E111" s="72" t="s">
        <v>166</v>
      </c>
      <c r="F111" s="64" t="s">
        <v>84</v>
      </c>
      <c r="G111" s="67">
        <v>51</v>
      </c>
      <c r="H111" s="68">
        <v>46.66</v>
      </c>
      <c r="I111" s="68">
        <f t="shared" si="10"/>
        <v>59.58</v>
      </c>
      <c r="J111" s="68">
        <f t="shared" si="11"/>
        <v>3038.58</v>
      </c>
    </row>
    <row r="112" spans="1:10" ht="13.5" outlineLevel="1">
      <c r="A112" s="15"/>
      <c r="B112" s="85" t="s">
        <v>167</v>
      </c>
      <c r="C112" s="89"/>
      <c r="D112" s="89"/>
      <c r="E112" s="90" t="s">
        <v>310</v>
      </c>
      <c r="F112" s="89"/>
      <c r="G112" s="67">
        <v>0</v>
      </c>
      <c r="H112" s="68">
        <v>0</v>
      </c>
      <c r="I112" s="68">
        <f t="shared" si="10"/>
        <v>0</v>
      </c>
      <c r="J112" s="68">
        <f t="shared" si="11"/>
        <v>0</v>
      </c>
    </row>
    <row r="113" spans="1:10" ht="40.5" outlineLevel="1">
      <c r="A113" s="15"/>
      <c r="B113" s="89" t="s">
        <v>912</v>
      </c>
      <c r="C113" s="89" t="s">
        <v>311</v>
      </c>
      <c r="D113" s="89" t="s">
        <v>89</v>
      </c>
      <c r="E113" s="72" t="s">
        <v>1246</v>
      </c>
      <c r="F113" s="89" t="s">
        <v>90</v>
      </c>
      <c r="G113" s="67">
        <v>2.31</v>
      </c>
      <c r="H113" s="68">
        <v>375.83</v>
      </c>
      <c r="I113" s="68">
        <f t="shared" si="10"/>
        <v>479.93</v>
      </c>
      <c r="J113" s="68">
        <f t="shared" si="11"/>
        <v>1108.6400000000001</v>
      </c>
    </row>
    <row r="114" spans="1:10" ht="40.5" outlineLevel="1">
      <c r="A114" s="15"/>
      <c r="B114" s="89" t="s">
        <v>913</v>
      </c>
      <c r="C114" s="89" t="s">
        <v>311</v>
      </c>
      <c r="D114" s="89" t="s">
        <v>89</v>
      </c>
      <c r="E114" s="72" t="s">
        <v>513</v>
      </c>
      <c r="F114" s="89" t="s">
        <v>90</v>
      </c>
      <c r="G114" s="67">
        <v>1.68</v>
      </c>
      <c r="H114" s="68">
        <v>375.83</v>
      </c>
      <c r="I114" s="68">
        <f t="shared" si="10"/>
        <v>479.93</v>
      </c>
      <c r="J114" s="68">
        <f t="shared" si="11"/>
        <v>806.28</v>
      </c>
    </row>
    <row r="115" spans="1:10" ht="40.5" outlineLevel="1">
      <c r="A115" s="15"/>
      <c r="B115" s="89" t="s">
        <v>914</v>
      </c>
      <c r="C115" s="89" t="s">
        <v>311</v>
      </c>
      <c r="D115" s="89" t="s">
        <v>89</v>
      </c>
      <c r="E115" s="72" t="s">
        <v>514</v>
      </c>
      <c r="F115" s="89" t="s">
        <v>90</v>
      </c>
      <c r="G115" s="67">
        <v>6.72</v>
      </c>
      <c r="H115" s="68">
        <v>375.83</v>
      </c>
      <c r="I115" s="68">
        <f t="shared" si="10"/>
        <v>479.93</v>
      </c>
      <c r="J115" s="68">
        <f t="shared" si="11"/>
        <v>3225.13</v>
      </c>
    </row>
    <row r="116" spans="1:10" ht="27" outlineLevel="1">
      <c r="A116" s="15"/>
      <c r="B116" s="89" t="s">
        <v>915</v>
      </c>
      <c r="C116" s="89">
        <v>68050</v>
      </c>
      <c r="D116" s="89" t="s">
        <v>89</v>
      </c>
      <c r="E116" s="72" t="s">
        <v>515</v>
      </c>
      <c r="F116" s="89" t="s">
        <v>90</v>
      </c>
      <c r="G116" s="67">
        <v>113.4</v>
      </c>
      <c r="H116" s="68">
        <v>286.12</v>
      </c>
      <c r="I116" s="68">
        <f t="shared" si="10"/>
        <v>365.38</v>
      </c>
      <c r="J116" s="68">
        <f t="shared" si="11"/>
        <v>41434.089999999997</v>
      </c>
    </row>
    <row r="117" spans="1:10" ht="40.5" outlineLevel="1">
      <c r="A117" s="15"/>
      <c r="B117" s="89" t="s">
        <v>916</v>
      </c>
      <c r="C117" s="89">
        <v>68050</v>
      </c>
      <c r="D117" s="89" t="s">
        <v>89</v>
      </c>
      <c r="E117" s="72" t="s">
        <v>452</v>
      </c>
      <c r="F117" s="89" t="s">
        <v>90</v>
      </c>
      <c r="G117" s="67">
        <v>5.04</v>
      </c>
      <c r="H117" s="68">
        <v>286.12</v>
      </c>
      <c r="I117" s="68">
        <f t="shared" si="10"/>
        <v>365.38</v>
      </c>
      <c r="J117" s="68">
        <f t="shared" si="11"/>
        <v>1841.52</v>
      </c>
    </row>
    <row r="118" spans="1:10" ht="40.5" outlineLevel="1">
      <c r="A118" s="15"/>
      <c r="B118" s="89" t="s">
        <v>917</v>
      </c>
      <c r="C118" s="89" t="s">
        <v>311</v>
      </c>
      <c r="D118" s="89" t="s">
        <v>89</v>
      </c>
      <c r="E118" s="72" t="s">
        <v>453</v>
      </c>
      <c r="F118" s="89" t="s">
        <v>90</v>
      </c>
      <c r="G118" s="67">
        <v>4.4400000000000004</v>
      </c>
      <c r="H118" s="68">
        <v>375.83</v>
      </c>
      <c r="I118" s="68">
        <f t="shared" si="10"/>
        <v>479.93</v>
      </c>
      <c r="J118" s="68">
        <f t="shared" si="11"/>
        <v>2130.89</v>
      </c>
    </row>
    <row r="119" spans="1:10" ht="40.5" outlineLevel="1">
      <c r="A119" s="15"/>
      <c r="B119" s="89" t="s">
        <v>918</v>
      </c>
      <c r="C119" s="89" t="s">
        <v>311</v>
      </c>
      <c r="D119" s="89" t="s">
        <v>89</v>
      </c>
      <c r="E119" s="72" t="s">
        <v>454</v>
      </c>
      <c r="F119" s="89" t="s">
        <v>90</v>
      </c>
      <c r="G119" s="67">
        <v>5.25</v>
      </c>
      <c r="H119" s="68">
        <v>375.83</v>
      </c>
      <c r="I119" s="68">
        <f t="shared" si="10"/>
        <v>479.93</v>
      </c>
      <c r="J119" s="68">
        <f t="shared" si="11"/>
        <v>2519.63</v>
      </c>
    </row>
    <row r="120" spans="1:10" s="6" customFormat="1" ht="13.5" outlineLevel="1">
      <c r="A120" s="15"/>
      <c r="B120" s="85" t="s">
        <v>168</v>
      </c>
      <c r="C120" s="85"/>
      <c r="D120" s="85"/>
      <c r="E120" s="90" t="s">
        <v>177</v>
      </c>
      <c r="F120" s="95"/>
      <c r="G120" s="67">
        <v>0</v>
      </c>
      <c r="H120" s="68">
        <v>0</v>
      </c>
      <c r="I120" s="68">
        <f t="shared" si="10"/>
        <v>0</v>
      </c>
      <c r="J120" s="68">
        <f t="shared" si="11"/>
        <v>0</v>
      </c>
    </row>
    <row r="121" spans="1:10" s="6" customFormat="1" ht="40.5" outlineLevel="1">
      <c r="A121" s="15"/>
      <c r="B121" s="89" t="s">
        <v>919</v>
      </c>
      <c r="C121" s="89" t="s">
        <v>202</v>
      </c>
      <c r="D121" s="89" t="s">
        <v>89</v>
      </c>
      <c r="E121" s="72" t="s">
        <v>451</v>
      </c>
      <c r="F121" s="64" t="s">
        <v>84</v>
      </c>
      <c r="G121" s="67">
        <v>1</v>
      </c>
      <c r="H121" s="68">
        <v>1610.04</v>
      </c>
      <c r="I121" s="68">
        <f t="shared" si="10"/>
        <v>2056.02</v>
      </c>
      <c r="J121" s="68">
        <f t="shared" si="11"/>
        <v>2056.02</v>
      </c>
    </row>
    <row r="122" spans="1:10" s="6" customFormat="1" ht="40.5" outlineLevel="1">
      <c r="A122" s="15"/>
      <c r="B122" s="89" t="s">
        <v>920</v>
      </c>
      <c r="C122" s="89" t="s">
        <v>202</v>
      </c>
      <c r="D122" s="89" t="s">
        <v>89</v>
      </c>
      <c r="E122" s="72" t="s">
        <v>517</v>
      </c>
      <c r="F122" s="64" t="s">
        <v>84</v>
      </c>
      <c r="G122" s="67">
        <v>1</v>
      </c>
      <c r="H122" s="68">
        <v>1610.04</v>
      </c>
      <c r="I122" s="68">
        <f t="shared" si="10"/>
        <v>2056.02</v>
      </c>
      <c r="J122" s="68">
        <f t="shared" si="11"/>
        <v>2056.02</v>
      </c>
    </row>
    <row r="123" spans="1:10" s="6" customFormat="1" ht="27" outlineLevel="1">
      <c r="A123" s="15"/>
      <c r="B123" s="89" t="s">
        <v>921</v>
      </c>
      <c r="C123" s="89">
        <v>72120</v>
      </c>
      <c r="D123" s="89" t="s">
        <v>89</v>
      </c>
      <c r="E123" s="72" t="s">
        <v>518</v>
      </c>
      <c r="F123" s="64" t="s">
        <v>90</v>
      </c>
      <c r="G123" s="67">
        <v>0.61</v>
      </c>
      <c r="H123" s="68">
        <v>184.04</v>
      </c>
      <c r="I123" s="68">
        <f t="shared" si="10"/>
        <v>235.02</v>
      </c>
      <c r="J123" s="68">
        <f t="shared" si="11"/>
        <v>143.36000000000001</v>
      </c>
    </row>
    <row r="124" spans="1:10" s="6" customFormat="1" ht="13.5" outlineLevel="1">
      <c r="A124" s="15"/>
      <c r="B124" s="85" t="s">
        <v>33</v>
      </c>
      <c r="C124" s="85"/>
      <c r="D124" s="85"/>
      <c r="E124" s="90" t="s">
        <v>179</v>
      </c>
      <c r="F124" s="95"/>
      <c r="G124" s="67">
        <v>0</v>
      </c>
      <c r="H124" s="68">
        <v>0</v>
      </c>
      <c r="I124" s="68">
        <f t="shared" si="10"/>
        <v>0</v>
      </c>
      <c r="J124" s="68">
        <f t="shared" si="11"/>
        <v>0</v>
      </c>
    </row>
    <row r="125" spans="1:10" s="6" customFormat="1" ht="27" outlineLevel="1">
      <c r="A125" s="15"/>
      <c r="B125" s="89" t="s">
        <v>922</v>
      </c>
      <c r="C125" s="89">
        <v>68052</v>
      </c>
      <c r="D125" s="89" t="s">
        <v>89</v>
      </c>
      <c r="E125" s="72" t="s">
        <v>455</v>
      </c>
      <c r="F125" s="89" t="s">
        <v>90</v>
      </c>
      <c r="G125" s="67">
        <v>1.75</v>
      </c>
      <c r="H125" s="68">
        <v>317.37</v>
      </c>
      <c r="I125" s="68">
        <f t="shared" si="10"/>
        <v>405.28</v>
      </c>
      <c r="J125" s="68">
        <f t="shared" si="11"/>
        <v>709.24</v>
      </c>
    </row>
    <row r="126" spans="1:10" s="6" customFormat="1" ht="40.5" outlineLevel="1">
      <c r="A126" s="15"/>
      <c r="B126" s="89" t="s">
        <v>923</v>
      </c>
      <c r="C126" s="89">
        <v>68052</v>
      </c>
      <c r="D126" s="89" t="s">
        <v>89</v>
      </c>
      <c r="E126" s="72" t="s">
        <v>456</v>
      </c>
      <c r="F126" s="89" t="s">
        <v>90</v>
      </c>
      <c r="G126" s="67">
        <v>1.6</v>
      </c>
      <c r="H126" s="68">
        <v>317.37</v>
      </c>
      <c r="I126" s="68">
        <f t="shared" si="10"/>
        <v>405.28</v>
      </c>
      <c r="J126" s="68">
        <f t="shared" si="11"/>
        <v>648.45000000000005</v>
      </c>
    </row>
    <row r="127" spans="1:10" s="6" customFormat="1" ht="27" outlineLevel="1">
      <c r="A127" s="15"/>
      <c r="B127" s="89" t="s">
        <v>924</v>
      </c>
      <c r="C127" s="89">
        <v>85010</v>
      </c>
      <c r="D127" s="89" t="s">
        <v>89</v>
      </c>
      <c r="E127" s="72" t="s">
        <v>519</v>
      </c>
      <c r="F127" s="89" t="s">
        <v>90</v>
      </c>
      <c r="G127" s="67">
        <v>3.22</v>
      </c>
      <c r="H127" s="68">
        <v>279.42</v>
      </c>
      <c r="I127" s="68">
        <f t="shared" si="10"/>
        <v>356.82</v>
      </c>
      <c r="J127" s="68">
        <f t="shared" si="11"/>
        <v>1148.96</v>
      </c>
    </row>
    <row r="128" spans="1:10" s="6" customFormat="1" ht="40.5" outlineLevel="1">
      <c r="A128" s="15"/>
      <c r="B128" s="89" t="s">
        <v>925</v>
      </c>
      <c r="C128" s="89">
        <v>68052</v>
      </c>
      <c r="D128" s="89" t="s">
        <v>89</v>
      </c>
      <c r="E128" s="72" t="s">
        <v>457</v>
      </c>
      <c r="F128" s="89" t="s">
        <v>90</v>
      </c>
      <c r="G128" s="67">
        <v>2.0299999999999998</v>
      </c>
      <c r="H128" s="68">
        <v>317.37</v>
      </c>
      <c r="I128" s="68">
        <f t="shared" si="10"/>
        <v>405.28</v>
      </c>
      <c r="J128" s="68">
        <f t="shared" si="11"/>
        <v>822.72</v>
      </c>
    </row>
    <row r="129" spans="1:10" s="6" customFormat="1" ht="40.5" outlineLevel="1">
      <c r="A129" s="15"/>
      <c r="B129" s="89" t="s">
        <v>926</v>
      </c>
      <c r="C129" s="89">
        <v>85010</v>
      </c>
      <c r="D129" s="89" t="s">
        <v>89</v>
      </c>
      <c r="E129" s="72" t="s">
        <v>458</v>
      </c>
      <c r="F129" s="89" t="s">
        <v>90</v>
      </c>
      <c r="G129" s="67">
        <v>2.1</v>
      </c>
      <c r="H129" s="68">
        <v>279.42</v>
      </c>
      <c r="I129" s="68">
        <f t="shared" si="10"/>
        <v>356.82</v>
      </c>
      <c r="J129" s="68">
        <f t="shared" si="11"/>
        <v>749.32</v>
      </c>
    </row>
    <row r="130" spans="1:10" s="6" customFormat="1" ht="40.5" outlineLevel="1">
      <c r="A130" s="15"/>
      <c r="B130" s="89" t="s">
        <v>927</v>
      </c>
      <c r="C130" s="89" t="s">
        <v>334</v>
      </c>
      <c r="D130" s="89" t="s">
        <v>89</v>
      </c>
      <c r="E130" s="72" t="s">
        <v>471</v>
      </c>
      <c r="F130" s="89" t="s">
        <v>90</v>
      </c>
      <c r="G130" s="67">
        <v>2.1</v>
      </c>
      <c r="H130" s="68">
        <v>338.04</v>
      </c>
      <c r="I130" s="68">
        <f t="shared" si="10"/>
        <v>431.68</v>
      </c>
      <c r="J130" s="68">
        <f t="shared" si="11"/>
        <v>906.53</v>
      </c>
    </row>
    <row r="131" spans="1:10" s="6" customFormat="1" ht="40.5" outlineLevel="1">
      <c r="A131" s="15"/>
      <c r="B131" s="89" t="s">
        <v>928</v>
      </c>
      <c r="C131" s="89" t="s">
        <v>334</v>
      </c>
      <c r="D131" s="89" t="s">
        <v>89</v>
      </c>
      <c r="E131" s="72" t="s">
        <v>472</v>
      </c>
      <c r="F131" s="89" t="s">
        <v>90</v>
      </c>
      <c r="G131" s="67">
        <v>12.6</v>
      </c>
      <c r="H131" s="68">
        <v>338.04</v>
      </c>
      <c r="I131" s="68">
        <f t="shared" si="10"/>
        <v>431.68</v>
      </c>
      <c r="J131" s="68">
        <f t="shared" si="11"/>
        <v>5439.17</v>
      </c>
    </row>
    <row r="132" spans="1:10" s="6" customFormat="1" ht="54" outlineLevel="1">
      <c r="A132" s="15"/>
      <c r="B132" s="89" t="s">
        <v>929</v>
      </c>
      <c r="C132" s="89" t="s">
        <v>334</v>
      </c>
      <c r="D132" s="89" t="s">
        <v>89</v>
      </c>
      <c r="E132" s="72" t="s">
        <v>473</v>
      </c>
      <c r="F132" s="89" t="s">
        <v>90</v>
      </c>
      <c r="G132" s="67">
        <v>6.3</v>
      </c>
      <c r="H132" s="68">
        <v>338.04</v>
      </c>
      <c r="I132" s="68">
        <f t="shared" si="10"/>
        <v>431.68</v>
      </c>
      <c r="J132" s="68">
        <f t="shared" si="11"/>
        <v>2719.58</v>
      </c>
    </row>
    <row r="133" spans="1:10" s="6" customFormat="1" ht="54" outlineLevel="1">
      <c r="A133" s="15"/>
      <c r="B133" s="89" t="s">
        <v>930</v>
      </c>
      <c r="C133" s="89" t="s">
        <v>334</v>
      </c>
      <c r="D133" s="89" t="s">
        <v>89</v>
      </c>
      <c r="E133" s="72" t="s">
        <v>474</v>
      </c>
      <c r="F133" s="89" t="s">
        <v>90</v>
      </c>
      <c r="G133" s="67">
        <v>18.899999999999999</v>
      </c>
      <c r="H133" s="68">
        <v>338.04</v>
      </c>
      <c r="I133" s="68">
        <f t="shared" si="10"/>
        <v>431.68</v>
      </c>
      <c r="J133" s="68">
        <f t="shared" si="11"/>
        <v>8158.75</v>
      </c>
    </row>
    <row r="134" spans="1:10" s="6" customFormat="1" ht="54" outlineLevel="1">
      <c r="A134" s="15"/>
      <c r="B134" s="89" t="s">
        <v>931</v>
      </c>
      <c r="C134" s="89" t="s">
        <v>334</v>
      </c>
      <c r="D134" s="89" t="s">
        <v>89</v>
      </c>
      <c r="E134" s="72" t="s">
        <v>475</v>
      </c>
      <c r="F134" s="89" t="s">
        <v>90</v>
      </c>
      <c r="G134" s="67">
        <v>2.1</v>
      </c>
      <c r="H134" s="68">
        <v>338.04</v>
      </c>
      <c r="I134" s="68">
        <f t="shared" si="10"/>
        <v>431.68</v>
      </c>
      <c r="J134" s="68">
        <f t="shared" si="11"/>
        <v>906.53</v>
      </c>
    </row>
    <row r="135" spans="1:10" s="6" customFormat="1" ht="40.5" outlineLevel="1">
      <c r="A135" s="15"/>
      <c r="B135" s="89" t="s">
        <v>932</v>
      </c>
      <c r="C135" s="89" t="s">
        <v>334</v>
      </c>
      <c r="D135" s="89" t="s">
        <v>89</v>
      </c>
      <c r="E135" s="72" t="s">
        <v>476</v>
      </c>
      <c r="F135" s="89" t="s">
        <v>90</v>
      </c>
      <c r="G135" s="67">
        <v>6.3</v>
      </c>
      <c r="H135" s="68">
        <v>338.04</v>
      </c>
      <c r="I135" s="68">
        <f t="shared" si="10"/>
        <v>431.68</v>
      </c>
      <c r="J135" s="68">
        <f t="shared" si="11"/>
        <v>2719.58</v>
      </c>
    </row>
    <row r="136" spans="1:10" s="6" customFormat="1" ht="40.5" outlineLevel="1">
      <c r="A136" s="15"/>
      <c r="B136" s="89" t="s">
        <v>933</v>
      </c>
      <c r="C136" s="89" t="s">
        <v>334</v>
      </c>
      <c r="D136" s="89" t="s">
        <v>89</v>
      </c>
      <c r="E136" s="72" t="s">
        <v>477</v>
      </c>
      <c r="F136" s="89" t="s">
        <v>90</v>
      </c>
      <c r="G136" s="67">
        <v>8.4</v>
      </c>
      <c r="H136" s="68">
        <v>338.04</v>
      </c>
      <c r="I136" s="68">
        <f t="shared" si="10"/>
        <v>431.68</v>
      </c>
      <c r="J136" s="68">
        <f t="shared" si="11"/>
        <v>3626.11</v>
      </c>
    </row>
    <row r="137" spans="1:10" s="6" customFormat="1" ht="54" outlineLevel="1">
      <c r="A137" s="15"/>
      <c r="B137" s="89" t="s">
        <v>934</v>
      </c>
      <c r="C137" s="89" t="s">
        <v>334</v>
      </c>
      <c r="D137" s="89" t="s">
        <v>89</v>
      </c>
      <c r="E137" s="72" t="s">
        <v>478</v>
      </c>
      <c r="F137" s="89" t="s">
        <v>90</v>
      </c>
      <c r="G137" s="67">
        <v>12.6</v>
      </c>
      <c r="H137" s="68">
        <v>338.04</v>
      </c>
      <c r="I137" s="68">
        <f t="shared" si="10"/>
        <v>431.68</v>
      </c>
      <c r="J137" s="68">
        <f t="shared" si="11"/>
        <v>5439.17</v>
      </c>
    </row>
    <row r="138" spans="1:10" s="6" customFormat="1" ht="54" outlineLevel="1">
      <c r="A138" s="15"/>
      <c r="B138" s="89" t="s">
        <v>935</v>
      </c>
      <c r="C138" s="89" t="s">
        <v>334</v>
      </c>
      <c r="D138" s="89" t="s">
        <v>89</v>
      </c>
      <c r="E138" s="72" t="s">
        <v>479</v>
      </c>
      <c r="F138" s="89" t="s">
        <v>90</v>
      </c>
      <c r="G138" s="67">
        <v>33.6</v>
      </c>
      <c r="H138" s="68">
        <v>338.04</v>
      </c>
      <c r="I138" s="68">
        <f t="shared" si="10"/>
        <v>431.68</v>
      </c>
      <c r="J138" s="68">
        <f t="shared" si="11"/>
        <v>14504.45</v>
      </c>
    </row>
    <row r="139" spans="1:10" s="6" customFormat="1" ht="54" outlineLevel="1">
      <c r="A139" s="15"/>
      <c r="B139" s="89" t="s">
        <v>936</v>
      </c>
      <c r="C139" s="89" t="s">
        <v>334</v>
      </c>
      <c r="D139" s="89" t="s">
        <v>89</v>
      </c>
      <c r="E139" s="72" t="s">
        <v>480</v>
      </c>
      <c r="F139" s="89" t="s">
        <v>90</v>
      </c>
      <c r="G139" s="67">
        <v>16.8</v>
      </c>
      <c r="H139" s="68">
        <v>338.04</v>
      </c>
      <c r="I139" s="68">
        <f t="shared" si="10"/>
        <v>431.68</v>
      </c>
      <c r="J139" s="68">
        <f t="shared" si="11"/>
        <v>7252.22</v>
      </c>
    </row>
    <row r="140" spans="1:10" s="6" customFormat="1" ht="27" outlineLevel="1">
      <c r="A140" s="15"/>
      <c r="B140" s="89" t="s">
        <v>937</v>
      </c>
      <c r="C140" s="89"/>
      <c r="D140" s="89" t="s">
        <v>4</v>
      </c>
      <c r="E140" s="72" t="s">
        <v>320</v>
      </c>
      <c r="F140" s="89" t="s">
        <v>90</v>
      </c>
      <c r="G140" s="67">
        <v>20.25</v>
      </c>
      <c r="H140" s="68">
        <v>147.88999999999999</v>
      </c>
      <c r="I140" s="68">
        <f t="shared" si="10"/>
        <v>188.86</v>
      </c>
      <c r="J140" s="68">
        <f t="shared" si="11"/>
        <v>3824.42</v>
      </c>
    </row>
    <row r="141" spans="1:10" ht="13.5" outlineLevel="1">
      <c r="A141" s="15"/>
      <c r="B141" s="85" t="s">
        <v>178</v>
      </c>
      <c r="C141" s="84"/>
      <c r="D141" s="84"/>
      <c r="E141" s="90" t="s">
        <v>34</v>
      </c>
      <c r="F141" s="89"/>
      <c r="G141" s="67">
        <v>0</v>
      </c>
      <c r="H141" s="68">
        <v>0</v>
      </c>
      <c r="I141" s="68">
        <f t="shared" si="10"/>
        <v>0</v>
      </c>
      <c r="J141" s="68">
        <f t="shared" si="11"/>
        <v>0</v>
      </c>
    </row>
    <row r="142" spans="1:10" ht="27" outlineLevel="1">
      <c r="A142" s="15"/>
      <c r="B142" s="89" t="s">
        <v>938</v>
      </c>
      <c r="C142" s="89">
        <v>72118</v>
      </c>
      <c r="D142" s="89" t="s">
        <v>89</v>
      </c>
      <c r="E142" s="72" t="s">
        <v>387</v>
      </c>
      <c r="F142" s="89" t="s">
        <v>90</v>
      </c>
      <c r="G142" s="67">
        <v>10.7</v>
      </c>
      <c r="H142" s="68">
        <v>114.29</v>
      </c>
      <c r="I142" s="68">
        <f t="shared" si="10"/>
        <v>145.94999999999999</v>
      </c>
      <c r="J142" s="68">
        <f t="shared" si="11"/>
        <v>1561.67</v>
      </c>
    </row>
    <row r="143" spans="1:10" ht="27" outlineLevel="1">
      <c r="A143" s="15"/>
      <c r="B143" s="89" t="s">
        <v>939</v>
      </c>
      <c r="C143" s="97">
        <v>72120</v>
      </c>
      <c r="D143" s="89" t="s">
        <v>89</v>
      </c>
      <c r="E143" s="72" t="s">
        <v>388</v>
      </c>
      <c r="F143" s="89" t="s">
        <v>90</v>
      </c>
      <c r="G143" s="67">
        <v>11.4</v>
      </c>
      <c r="H143" s="68">
        <v>184.04</v>
      </c>
      <c r="I143" s="68">
        <f t="shared" si="10"/>
        <v>235.02</v>
      </c>
      <c r="J143" s="68">
        <f t="shared" si="11"/>
        <v>2679.23</v>
      </c>
    </row>
    <row r="144" spans="1:10" ht="27" outlineLevel="1">
      <c r="A144" s="15"/>
      <c r="B144" s="89" t="s">
        <v>940</v>
      </c>
      <c r="C144" s="89">
        <v>85005</v>
      </c>
      <c r="D144" s="89" t="s">
        <v>89</v>
      </c>
      <c r="E144" s="72" t="s">
        <v>1138</v>
      </c>
      <c r="F144" s="89" t="s">
        <v>90</v>
      </c>
      <c r="G144" s="67">
        <v>21.28</v>
      </c>
      <c r="H144" s="68">
        <v>179.12</v>
      </c>
      <c r="I144" s="68">
        <f t="shared" si="10"/>
        <v>228.74</v>
      </c>
      <c r="J144" s="68">
        <f t="shared" si="11"/>
        <v>4867.59</v>
      </c>
    </row>
    <row r="145" spans="1:10" ht="13.5" outlineLevel="1">
      <c r="A145" s="15"/>
      <c r="B145" s="85" t="s">
        <v>516</v>
      </c>
      <c r="C145" s="89"/>
      <c r="D145" s="89"/>
      <c r="E145" s="90" t="s">
        <v>185</v>
      </c>
      <c r="F145" s="89"/>
      <c r="G145" s="67">
        <v>0</v>
      </c>
      <c r="H145" s="68">
        <v>0</v>
      </c>
      <c r="I145" s="68">
        <f t="shared" si="10"/>
        <v>0</v>
      </c>
      <c r="J145" s="68">
        <f t="shared" si="11"/>
        <v>0</v>
      </c>
    </row>
    <row r="146" spans="1:10" ht="40.5" outlineLevel="1">
      <c r="A146" s="15"/>
      <c r="B146" s="89" t="s">
        <v>941</v>
      </c>
      <c r="C146" s="89" t="s">
        <v>482</v>
      </c>
      <c r="D146" s="89" t="s">
        <v>111</v>
      </c>
      <c r="E146" s="72" t="s">
        <v>1167</v>
      </c>
      <c r="F146" s="89" t="s">
        <v>90</v>
      </c>
      <c r="G146" s="67">
        <v>50.22</v>
      </c>
      <c r="H146" s="68">
        <v>183.78</v>
      </c>
      <c r="I146" s="68">
        <f t="shared" si="10"/>
        <v>234.69</v>
      </c>
      <c r="J146" s="68">
        <f t="shared" si="11"/>
        <v>11786.13</v>
      </c>
    </row>
    <row r="147" spans="1:10" ht="40.5" outlineLevel="1">
      <c r="A147" s="15"/>
      <c r="B147" s="89" t="s">
        <v>942</v>
      </c>
      <c r="C147" s="89"/>
      <c r="D147" s="89" t="s">
        <v>4</v>
      </c>
      <c r="E147" s="72" t="s">
        <v>1168</v>
      </c>
      <c r="F147" s="89" t="s">
        <v>90</v>
      </c>
      <c r="G147" s="67">
        <v>8.31</v>
      </c>
      <c r="H147" s="68">
        <v>119.69</v>
      </c>
      <c r="I147" s="68">
        <f t="shared" si="10"/>
        <v>152.84</v>
      </c>
      <c r="J147" s="68">
        <f t="shared" si="11"/>
        <v>1270.0999999999999</v>
      </c>
    </row>
    <row r="148" spans="1:10" ht="40.5" outlineLevel="1">
      <c r="A148" s="15"/>
      <c r="B148" s="89" t="s">
        <v>943</v>
      </c>
      <c r="C148" s="89"/>
      <c r="D148" s="89" t="s">
        <v>4</v>
      </c>
      <c r="E148" s="72" t="s">
        <v>1237</v>
      </c>
      <c r="F148" s="89" t="s">
        <v>90</v>
      </c>
      <c r="G148" s="67">
        <v>145.19999999999999</v>
      </c>
      <c r="H148" s="68">
        <v>200.4</v>
      </c>
      <c r="I148" s="68">
        <f t="shared" si="10"/>
        <v>255.91</v>
      </c>
      <c r="J148" s="68">
        <f t="shared" si="11"/>
        <v>37158.129999999997</v>
      </c>
    </row>
    <row r="149" spans="1:10" ht="40.5" outlineLevel="1">
      <c r="A149" s="15"/>
      <c r="B149" s="89" t="s">
        <v>944</v>
      </c>
      <c r="C149" s="89" t="s">
        <v>482</v>
      </c>
      <c r="D149" s="89" t="s">
        <v>111</v>
      </c>
      <c r="E149" s="72" t="s">
        <v>521</v>
      </c>
      <c r="F149" s="89" t="s">
        <v>90</v>
      </c>
      <c r="G149" s="67">
        <v>13.5</v>
      </c>
      <c r="H149" s="68">
        <v>183.78</v>
      </c>
      <c r="I149" s="68">
        <f t="shared" si="10"/>
        <v>234.69</v>
      </c>
      <c r="J149" s="68">
        <f t="shared" si="11"/>
        <v>3168.32</v>
      </c>
    </row>
    <row r="150" spans="1:10" outlineLevel="1">
      <c r="A150" s="15"/>
      <c r="B150" s="73"/>
      <c r="C150" s="74"/>
      <c r="D150" s="74"/>
      <c r="E150" s="75"/>
      <c r="F150" s="74"/>
      <c r="G150" s="76"/>
      <c r="H150" s="77" t="s">
        <v>239</v>
      </c>
      <c r="I150" s="78"/>
      <c r="J150" s="78">
        <f>SUM(J103:J149)</f>
        <v>203645.43000000008</v>
      </c>
    </row>
    <row r="151" spans="1:10" ht="13.5">
      <c r="A151" s="15"/>
      <c r="B151" s="79"/>
      <c r="C151" s="79"/>
      <c r="D151" s="79"/>
      <c r="E151" s="80"/>
      <c r="F151" s="79"/>
      <c r="G151" s="81"/>
      <c r="H151" s="82"/>
      <c r="I151" s="79"/>
      <c r="J151" s="83"/>
    </row>
    <row r="152" spans="1:10">
      <c r="A152" s="15"/>
      <c r="B152" s="58">
        <v>7</v>
      </c>
      <c r="C152" s="94"/>
      <c r="D152" s="94"/>
      <c r="E152" s="59" t="s">
        <v>232</v>
      </c>
      <c r="F152" s="60"/>
      <c r="G152" s="62"/>
      <c r="H152" s="62"/>
      <c r="I152" s="62"/>
      <c r="J152" s="63"/>
    </row>
    <row r="153" spans="1:10" ht="13.5" outlineLevel="1">
      <c r="A153" s="15"/>
      <c r="B153" s="89" t="s">
        <v>104</v>
      </c>
      <c r="C153" s="89">
        <v>72111</v>
      </c>
      <c r="D153" s="89" t="s">
        <v>89</v>
      </c>
      <c r="E153" s="72" t="s">
        <v>848</v>
      </c>
      <c r="F153" s="89" t="s">
        <v>90</v>
      </c>
      <c r="G153" s="67">
        <v>1426.85</v>
      </c>
      <c r="H153" s="68">
        <v>97.57</v>
      </c>
      <c r="I153" s="68">
        <f t="shared" ref="I153:I158" si="12">ROUND(H153*1.277,2)</f>
        <v>124.6</v>
      </c>
      <c r="J153" s="68">
        <f t="shared" ref="J153:J158" si="13">ROUND(G153*I153,2)</f>
        <v>177785.51</v>
      </c>
    </row>
    <row r="154" spans="1:10" ht="27" outlineLevel="1">
      <c r="A154" s="15"/>
      <c r="B154" s="89" t="s">
        <v>105</v>
      </c>
      <c r="C154" s="89"/>
      <c r="D154" s="89" t="s">
        <v>4</v>
      </c>
      <c r="E154" s="72" t="s">
        <v>483</v>
      </c>
      <c r="F154" s="89" t="s">
        <v>90</v>
      </c>
      <c r="G154" s="67">
        <v>1283.33</v>
      </c>
      <c r="H154" s="68">
        <v>106.4</v>
      </c>
      <c r="I154" s="68">
        <f t="shared" si="12"/>
        <v>135.87</v>
      </c>
      <c r="J154" s="68">
        <f t="shared" si="13"/>
        <v>174366.05</v>
      </c>
    </row>
    <row r="155" spans="1:10" ht="27" outlineLevel="1">
      <c r="A155" s="15"/>
      <c r="B155" s="89" t="s">
        <v>497</v>
      </c>
      <c r="C155" s="89">
        <v>75220</v>
      </c>
      <c r="D155" s="89" t="s">
        <v>89</v>
      </c>
      <c r="E155" s="72" t="s">
        <v>849</v>
      </c>
      <c r="F155" s="89" t="s">
        <v>102</v>
      </c>
      <c r="G155" s="67">
        <v>83.25</v>
      </c>
      <c r="H155" s="68">
        <v>24.05</v>
      </c>
      <c r="I155" s="68">
        <f t="shared" si="12"/>
        <v>30.71</v>
      </c>
      <c r="J155" s="68">
        <f t="shared" si="13"/>
        <v>2556.61</v>
      </c>
    </row>
    <row r="156" spans="1:10" s="6" customFormat="1" ht="27" outlineLevel="1">
      <c r="A156" s="15"/>
      <c r="B156" s="89" t="s">
        <v>190</v>
      </c>
      <c r="C156" s="89">
        <v>72105</v>
      </c>
      <c r="D156" s="89" t="s">
        <v>89</v>
      </c>
      <c r="E156" s="72" t="s">
        <v>500</v>
      </c>
      <c r="F156" s="89" t="s">
        <v>90</v>
      </c>
      <c r="G156" s="67">
        <v>186.15</v>
      </c>
      <c r="H156" s="68">
        <v>29.38</v>
      </c>
      <c r="I156" s="68">
        <f t="shared" si="12"/>
        <v>37.520000000000003</v>
      </c>
      <c r="J156" s="68">
        <f t="shared" si="13"/>
        <v>6984.35</v>
      </c>
    </row>
    <row r="157" spans="1:10" s="6" customFormat="1" ht="27" outlineLevel="1">
      <c r="A157" s="15"/>
      <c r="B157" s="89" t="s">
        <v>180</v>
      </c>
      <c r="C157" s="89">
        <v>72107</v>
      </c>
      <c r="D157" s="89" t="s">
        <v>89</v>
      </c>
      <c r="E157" s="72" t="s">
        <v>487</v>
      </c>
      <c r="F157" s="89" t="s">
        <v>102</v>
      </c>
      <c r="G157" s="67">
        <v>258.89999999999998</v>
      </c>
      <c r="H157" s="68">
        <v>14.78</v>
      </c>
      <c r="I157" s="68">
        <f t="shared" si="12"/>
        <v>18.87</v>
      </c>
      <c r="J157" s="68">
        <f t="shared" si="13"/>
        <v>4885.4399999999996</v>
      </c>
    </row>
    <row r="158" spans="1:10" s="6" customFormat="1" ht="13.5" outlineLevel="1">
      <c r="A158" s="15"/>
      <c r="B158" s="89" t="s">
        <v>498</v>
      </c>
      <c r="C158" s="89">
        <v>71623</v>
      </c>
      <c r="D158" s="89" t="s">
        <v>89</v>
      </c>
      <c r="E158" s="72" t="s">
        <v>499</v>
      </c>
      <c r="F158" s="89" t="s">
        <v>102</v>
      </c>
      <c r="G158" s="67">
        <v>258.2</v>
      </c>
      <c r="H158" s="68">
        <v>18.97</v>
      </c>
      <c r="I158" s="68">
        <f t="shared" si="12"/>
        <v>24.22</v>
      </c>
      <c r="J158" s="68">
        <f t="shared" si="13"/>
        <v>6253.6</v>
      </c>
    </row>
    <row r="159" spans="1:10" outlineLevel="1">
      <c r="A159" s="15"/>
      <c r="B159" s="73"/>
      <c r="C159" s="74"/>
      <c r="D159" s="74"/>
      <c r="E159" s="75"/>
      <c r="F159" s="74"/>
      <c r="G159" s="76"/>
      <c r="H159" s="77" t="s">
        <v>239</v>
      </c>
      <c r="I159" s="78"/>
      <c r="J159" s="78">
        <f>SUM(J153:J158)</f>
        <v>372831.55999999994</v>
      </c>
    </row>
    <row r="160" spans="1:10" ht="13.5">
      <c r="A160" s="15"/>
      <c r="B160" s="79"/>
      <c r="C160" s="79"/>
      <c r="D160" s="79"/>
      <c r="E160" s="80"/>
      <c r="F160" s="79"/>
      <c r="G160" s="81"/>
      <c r="H160" s="82"/>
      <c r="I160" s="83"/>
      <c r="J160" s="83"/>
    </row>
    <row r="161" spans="1:10">
      <c r="A161" s="15"/>
      <c r="B161" s="58">
        <v>8</v>
      </c>
      <c r="C161" s="58"/>
      <c r="D161" s="58"/>
      <c r="E161" s="59" t="s">
        <v>465</v>
      </c>
      <c r="F161" s="60"/>
      <c r="G161" s="62"/>
      <c r="H161" s="62"/>
      <c r="I161" s="62"/>
      <c r="J161" s="63"/>
    </row>
    <row r="162" spans="1:10" ht="27" outlineLevel="1">
      <c r="A162" s="15"/>
      <c r="B162" s="89" t="s">
        <v>106</v>
      </c>
      <c r="C162" s="89" t="s">
        <v>207</v>
      </c>
      <c r="D162" s="89" t="s">
        <v>89</v>
      </c>
      <c r="E162" s="72" t="s">
        <v>131</v>
      </c>
      <c r="F162" s="89" t="s">
        <v>90</v>
      </c>
      <c r="G162" s="67">
        <v>707.67</v>
      </c>
      <c r="H162" s="68">
        <v>5.49</v>
      </c>
      <c r="I162" s="68">
        <f t="shared" ref="I162" si="14">ROUND(H162*1.277,2)</f>
        <v>7.01</v>
      </c>
      <c r="J162" s="68">
        <f t="shared" ref="J162" si="15">ROUND(G162*I162,2)</f>
        <v>4960.7700000000004</v>
      </c>
    </row>
    <row r="163" spans="1:10" outlineLevel="1">
      <c r="A163" s="15"/>
      <c r="B163" s="73"/>
      <c r="C163" s="74"/>
      <c r="D163" s="74"/>
      <c r="E163" s="75"/>
      <c r="F163" s="74"/>
      <c r="G163" s="76"/>
      <c r="H163" s="77" t="s">
        <v>239</v>
      </c>
      <c r="I163" s="78"/>
      <c r="J163" s="78">
        <f>SUM(J162)</f>
        <v>4960.7700000000004</v>
      </c>
    </row>
    <row r="164" spans="1:10" ht="13.5">
      <c r="A164" s="15"/>
      <c r="B164" s="79"/>
      <c r="C164" s="79"/>
      <c r="D164" s="79"/>
      <c r="E164" s="80"/>
      <c r="F164" s="79"/>
      <c r="G164" s="81"/>
      <c r="H164" s="82"/>
      <c r="I164" s="83"/>
      <c r="J164" s="83"/>
    </row>
    <row r="165" spans="1:10">
      <c r="A165" s="15"/>
      <c r="B165" s="58">
        <v>9</v>
      </c>
      <c r="C165" s="94"/>
      <c r="D165" s="94"/>
      <c r="E165" s="59" t="s">
        <v>233</v>
      </c>
      <c r="F165" s="60"/>
      <c r="G165" s="63"/>
      <c r="H165" s="62"/>
      <c r="I165" s="62"/>
      <c r="J165" s="63"/>
    </row>
    <row r="166" spans="1:10" ht="27" outlineLevel="1">
      <c r="A166" s="15"/>
      <c r="B166" s="89" t="s">
        <v>132</v>
      </c>
      <c r="C166" s="89">
        <v>87878</v>
      </c>
      <c r="D166" s="89" t="s">
        <v>89</v>
      </c>
      <c r="E166" s="72" t="s">
        <v>1116</v>
      </c>
      <c r="F166" s="89" t="s">
        <v>90</v>
      </c>
      <c r="G166" s="67">
        <v>3513.3</v>
      </c>
      <c r="H166" s="68">
        <v>2.0299999999999998</v>
      </c>
      <c r="I166" s="68">
        <f t="shared" ref="I166:I177" si="16">ROUND(H166*1.277,2)</f>
        <v>2.59</v>
      </c>
      <c r="J166" s="68">
        <f t="shared" ref="J166:J177" si="17">ROUND(G166*I166,2)</f>
        <v>9099.4500000000007</v>
      </c>
    </row>
    <row r="167" spans="1:10" ht="40.5" outlineLevel="1">
      <c r="A167" s="15"/>
      <c r="B167" s="89" t="s">
        <v>459</v>
      </c>
      <c r="C167" s="89">
        <v>87535</v>
      </c>
      <c r="D167" s="89" t="s">
        <v>89</v>
      </c>
      <c r="E167" s="72" t="s">
        <v>717</v>
      </c>
      <c r="F167" s="89" t="s">
        <v>90</v>
      </c>
      <c r="G167" s="67">
        <v>2826.43</v>
      </c>
      <c r="H167" s="68">
        <v>17.09</v>
      </c>
      <c r="I167" s="68">
        <f t="shared" si="16"/>
        <v>21.82</v>
      </c>
      <c r="J167" s="68">
        <f t="shared" si="17"/>
        <v>61672.7</v>
      </c>
    </row>
    <row r="168" spans="1:10" ht="40.5" outlineLevel="1">
      <c r="A168" s="15"/>
      <c r="B168" s="89" t="s">
        <v>133</v>
      </c>
      <c r="C168" s="89">
        <v>87776</v>
      </c>
      <c r="D168" s="89" t="s">
        <v>89</v>
      </c>
      <c r="E168" s="72" t="s">
        <v>718</v>
      </c>
      <c r="F168" s="89" t="s">
        <v>90</v>
      </c>
      <c r="G168" s="67">
        <v>686.87</v>
      </c>
      <c r="H168" s="68">
        <v>30.23</v>
      </c>
      <c r="I168" s="68">
        <f t="shared" si="16"/>
        <v>38.6</v>
      </c>
      <c r="J168" s="68">
        <f t="shared" si="17"/>
        <v>26513.18</v>
      </c>
    </row>
    <row r="169" spans="1:10" ht="27" outlineLevel="1">
      <c r="A169" s="15"/>
      <c r="B169" s="89" t="s">
        <v>134</v>
      </c>
      <c r="C169" s="89">
        <v>75481</v>
      </c>
      <c r="D169" s="89" t="s">
        <v>89</v>
      </c>
      <c r="E169" s="72" t="s">
        <v>549</v>
      </c>
      <c r="F169" s="89" t="s">
        <v>90</v>
      </c>
      <c r="G169" s="67">
        <v>2028.45</v>
      </c>
      <c r="H169" s="68">
        <v>12.94</v>
      </c>
      <c r="I169" s="68">
        <f t="shared" si="16"/>
        <v>16.52</v>
      </c>
      <c r="J169" s="68">
        <f t="shared" si="17"/>
        <v>33509.99</v>
      </c>
    </row>
    <row r="170" spans="1:10" ht="40.5" outlineLevel="1">
      <c r="A170" s="15"/>
      <c r="B170" s="89" t="s">
        <v>460</v>
      </c>
      <c r="C170" s="89">
        <v>87272</v>
      </c>
      <c r="D170" s="89" t="s">
        <v>89</v>
      </c>
      <c r="E170" s="72" t="s">
        <v>443</v>
      </c>
      <c r="F170" s="89" t="s">
        <v>90</v>
      </c>
      <c r="G170" s="67">
        <v>629.61</v>
      </c>
      <c r="H170" s="68">
        <v>51.1</v>
      </c>
      <c r="I170" s="68">
        <f t="shared" si="16"/>
        <v>65.25</v>
      </c>
      <c r="J170" s="68">
        <f t="shared" si="17"/>
        <v>41082.050000000003</v>
      </c>
    </row>
    <row r="171" spans="1:10" ht="40.5" outlineLevel="1">
      <c r="A171" s="15"/>
      <c r="B171" s="89" t="s">
        <v>135</v>
      </c>
      <c r="C171" s="89">
        <v>87267</v>
      </c>
      <c r="D171" s="89" t="s">
        <v>89</v>
      </c>
      <c r="E171" s="72" t="s">
        <v>444</v>
      </c>
      <c r="F171" s="89" t="s">
        <v>90</v>
      </c>
      <c r="G171" s="67">
        <v>9.2100000000000009</v>
      </c>
      <c r="H171" s="68">
        <v>34.92</v>
      </c>
      <c r="I171" s="68">
        <f t="shared" si="16"/>
        <v>44.59</v>
      </c>
      <c r="J171" s="68">
        <f t="shared" si="17"/>
        <v>410.67</v>
      </c>
    </row>
    <row r="172" spans="1:10" ht="40.5" outlineLevel="1">
      <c r="A172" s="15"/>
      <c r="B172" s="89" t="s">
        <v>136</v>
      </c>
      <c r="C172" s="89">
        <v>87267</v>
      </c>
      <c r="D172" s="89" t="s">
        <v>89</v>
      </c>
      <c r="E172" s="72" t="s">
        <v>445</v>
      </c>
      <c r="F172" s="89" t="s">
        <v>90</v>
      </c>
      <c r="G172" s="67">
        <v>7.49</v>
      </c>
      <c r="H172" s="68">
        <v>34.92</v>
      </c>
      <c r="I172" s="68">
        <f t="shared" si="16"/>
        <v>44.59</v>
      </c>
      <c r="J172" s="68">
        <f t="shared" si="17"/>
        <v>333.98</v>
      </c>
    </row>
    <row r="173" spans="1:10" ht="40.5" outlineLevel="1">
      <c r="A173" s="15"/>
      <c r="B173" s="89" t="s">
        <v>243</v>
      </c>
      <c r="C173" s="89">
        <v>87267</v>
      </c>
      <c r="D173" s="89" t="s">
        <v>89</v>
      </c>
      <c r="E173" s="72" t="s">
        <v>446</v>
      </c>
      <c r="F173" s="89" t="s">
        <v>90</v>
      </c>
      <c r="G173" s="67">
        <v>15.17</v>
      </c>
      <c r="H173" s="68">
        <v>34.92</v>
      </c>
      <c r="I173" s="68">
        <f t="shared" si="16"/>
        <v>44.59</v>
      </c>
      <c r="J173" s="68">
        <f t="shared" si="17"/>
        <v>676.43</v>
      </c>
    </row>
    <row r="174" spans="1:10" ht="40.5" outlineLevel="1">
      <c r="A174" s="15"/>
      <c r="B174" s="89" t="s">
        <v>461</v>
      </c>
      <c r="C174" s="89">
        <v>87267</v>
      </c>
      <c r="D174" s="89" t="s">
        <v>89</v>
      </c>
      <c r="E174" s="72" t="s">
        <v>463</v>
      </c>
      <c r="F174" s="89" t="s">
        <v>90</v>
      </c>
      <c r="G174" s="67">
        <v>136.5</v>
      </c>
      <c r="H174" s="68">
        <v>34.92</v>
      </c>
      <c r="I174" s="68">
        <f t="shared" si="16"/>
        <v>44.59</v>
      </c>
      <c r="J174" s="68">
        <f t="shared" si="17"/>
        <v>6086.54</v>
      </c>
    </row>
    <row r="175" spans="1:10" ht="13.5" outlineLevel="1">
      <c r="A175" s="15"/>
      <c r="B175" s="89" t="s">
        <v>462</v>
      </c>
      <c r="C175" s="89" t="s">
        <v>365</v>
      </c>
      <c r="D175" s="89" t="s">
        <v>89</v>
      </c>
      <c r="E175" s="72" t="s">
        <v>386</v>
      </c>
      <c r="F175" s="89" t="s">
        <v>102</v>
      </c>
      <c r="G175" s="67">
        <v>191.3</v>
      </c>
      <c r="H175" s="68">
        <v>10.039999999999999</v>
      </c>
      <c r="I175" s="68">
        <f t="shared" si="16"/>
        <v>12.82</v>
      </c>
      <c r="J175" s="68">
        <f t="shared" si="17"/>
        <v>2452.4699999999998</v>
      </c>
    </row>
    <row r="176" spans="1:10" ht="27" outlineLevel="1">
      <c r="A176" s="15"/>
      <c r="B176" s="89" t="s">
        <v>720</v>
      </c>
      <c r="C176" s="89" t="s">
        <v>464</v>
      </c>
      <c r="D176" s="89" t="s">
        <v>111</v>
      </c>
      <c r="E176" s="72" t="s">
        <v>488</v>
      </c>
      <c r="F176" s="89" t="s">
        <v>90</v>
      </c>
      <c r="G176" s="67">
        <v>498.03</v>
      </c>
      <c r="H176" s="68">
        <v>43.8</v>
      </c>
      <c r="I176" s="68">
        <f t="shared" si="16"/>
        <v>55.93</v>
      </c>
      <c r="J176" s="68">
        <f t="shared" si="17"/>
        <v>27854.82</v>
      </c>
    </row>
    <row r="177" spans="1:10" ht="40.5" outlineLevel="1">
      <c r="A177" s="15"/>
      <c r="B177" s="89" t="s">
        <v>721</v>
      </c>
      <c r="C177" s="89"/>
      <c r="D177" s="89" t="s">
        <v>4</v>
      </c>
      <c r="E177" s="72" t="s">
        <v>1082</v>
      </c>
      <c r="F177" s="89" t="s">
        <v>90</v>
      </c>
      <c r="G177" s="67">
        <v>738.27</v>
      </c>
      <c r="H177" s="68">
        <v>44.8</v>
      </c>
      <c r="I177" s="68">
        <f t="shared" si="16"/>
        <v>57.21</v>
      </c>
      <c r="J177" s="68">
        <f t="shared" si="17"/>
        <v>42236.43</v>
      </c>
    </row>
    <row r="178" spans="1:10" outlineLevel="1">
      <c r="A178" s="15"/>
      <c r="B178" s="73"/>
      <c r="C178" s="74"/>
      <c r="D178" s="74"/>
      <c r="E178" s="75"/>
      <c r="F178" s="74"/>
      <c r="G178" s="76"/>
      <c r="H178" s="77" t="s">
        <v>239</v>
      </c>
      <c r="I178" s="78"/>
      <c r="J178" s="78">
        <f>SUM(J166:J177)</f>
        <v>251928.71000000002</v>
      </c>
    </row>
    <row r="179" spans="1:10" ht="13.5">
      <c r="A179" s="15"/>
      <c r="B179" s="79"/>
      <c r="C179" s="79"/>
      <c r="D179" s="79"/>
      <c r="E179" s="80"/>
      <c r="F179" s="79"/>
      <c r="G179" s="81"/>
      <c r="H179" s="82"/>
      <c r="I179" s="83"/>
      <c r="J179" s="83"/>
    </row>
    <row r="180" spans="1:10" ht="25.5">
      <c r="A180" s="15"/>
      <c r="B180" s="58">
        <v>10</v>
      </c>
      <c r="C180" s="58"/>
      <c r="D180" s="58"/>
      <c r="E180" s="59" t="s">
        <v>554</v>
      </c>
      <c r="F180" s="60"/>
      <c r="G180" s="62"/>
      <c r="H180" s="62"/>
      <c r="I180" s="62"/>
      <c r="J180" s="63"/>
    </row>
    <row r="181" spans="1:10">
      <c r="A181" s="15"/>
      <c r="B181" s="84" t="s">
        <v>137</v>
      </c>
      <c r="C181" s="85"/>
      <c r="D181" s="85"/>
      <c r="E181" s="90" t="s">
        <v>1180</v>
      </c>
      <c r="F181" s="87"/>
      <c r="G181" s="88"/>
      <c r="H181" s="88"/>
      <c r="I181" s="88"/>
      <c r="J181" s="88"/>
    </row>
    <row r="182" spans="1:10" ht="13.5" outlineLevel="1">
      <c r="A182" s="15"/>
      <c r="B182" s="89" t="s">
        <v>945</v>
      </c>
      <c r="C182" s="89" t="s">
        <v>321</v>
      </c>
      <c r="D182" s="89" t="s">
        <v>89</v>
      </c>
      <c r="E182" s="72" t="s">
        <v>501</v>
      </c>
      <c r="F182" s="89" t="s">
        <v>90</v>
      </c>
      <c r="G182" s="67">
        <v>1159.7</v>
      </c>
      <c r="H182" s="68">
        <v>23.18</v>
      </c>
      <c r="I182" s="68">
        <f t="shared" ref="I182:I202" si="18">ROUND(H182*1.277,2)</f>
        <v>29.6</v>
      </c>
      <c r="J182" s="68">
        <f t="shared" ref="J182:J202" si="19">ROUND(G182*I182,2)</f>
        <v>34327.120000000003</v>
      </c>
    </row>
    <row r="183" spans="1:10" ht="13.5" outlineLevel="1">
      <c r="A183" s="15"/>
      <c r="B183" s="89" t="s">
        <v>946</v>
      </c>
      <c r="C183" s="89">
        <v>87650</v>
      </c>
      <c r="D183" s="89" t="s">
        <v>89</v>
      </c>
      <c r="E183" s="72" t="s">
        <v>502</v>
      </c>
      <c r="F183" s="89" t="s">
        <v>90</v>
      </c>
      <c r="G183" s="67">
        <v>1159.7</v>
      </c>
      <c r="H183" s="68">
        <v>18.89</v>
      </c>
      <c r="I183" s="68">
        <f t="shared" si="18"/>
        <v>24.12</v>
      </c>
      <c r="J183" s="68">
        <f t="shared" si="19"/>
        <v>27971.96</v>
      </c>
    </row>
    <row r="184" spans="1:10" ht="40.5" outlineLevel="1">
      <c r="A184" s="15"/>
      <c r="B184" s="89" t="s">
        <v>947</v>
      </c>
      <c r="C184" s="89" t="s">
        <v>364</v>
      </c>
      <c r="D184" s="89" t="s">
        <v>89</v>
      </c>
      <c r="E184" s="72" t="s">
        <v>503</v>
      </c>
      <c r="F184" s="89" t="s">
        <v>90</v>
      </c>
      <c r="G184" s="67">
        <v>386.12</v>
      </c>
      <c r="H184" s="68">
        <v>28.21</v>
      </c>
      <c r="I184" s="68">
        <f t="shared" si="18"/>
        <v>36.020000000000003</v>
      </c>
      <c r="J184" s="68">
        <f t="shared" si="19"/>
        <v>13908.04</v>
      </c>
    </row>
    <row r="185" spans="1:10" ht="13.5" outlineLevel="1">
      <c r="A185" s="15"/>
      <c r="B185" s="89" t="s">
        <v>948</v>
      </c>
      <c r="C185" s="89">
        <v>72815</v>
      </c>
      <c r="D185" s="89" t="s">
        <v>89</v>
      </c>
      <c r="E185" s="72" t="s">
        <v>504</v>
      </c>
      <c r="F185" s="89" t="s">
        <v>90</v>
      </c>
      <c r="G185" s="67">
        <v>23.72</v>
      </c>
      <c r="H185" s="68">
        <v>25.9</v>
      </c>
      <c r="I185" s="68">
        <f t="shared" si="18"/>
        <v>33.07</v>
      </c>
      <c r="J185" s="68">
        <f t="shared" si="19"/>
        <v>784.42</v>
      </c>
    </row>
    <row r="186" spans="1:10" ht="27" outlineLevel="1">
      <c r="A186" s="15"/>
      <c r="B186" s="89" t="s">
        <v>949</v>
      </c>
      <c r="C186" s="89">
        <v>87251</v>
      </c>
      <c r="D186" s="89" t="s">
        <v>89</v>
      </c>
      <c r="E186" s="72" t="s">
        <v>199</v>
      </c>
      <c r="F186" s="89" t="s">
        <v>90</v>
      </c>
      <c r="G186" s="67">
        <v>226.97</v>
      </c>
      <c r="H186" s="68">
        <v>19.27</v>
      </c>
      <c r="I186" s="68">
        <f t="shared" si="18"/>
        <v>24.61</v>
      </c>
      <c r="J186" s="68">
        <f t="shared" si="19"/>
        <v>5585.73</v>
      </c>
    </row>
    <row r="187" spans="1:10" ht="27" outlineLevel="1">
      <c r="A187" s="15"/>
      <c r="B187" s="89" t="s">
        <v>950</v>
      </c>
      <c r="C187" s="89">
        <v>87257</v>
      </c>
      <c r="D187" s="89" t="s">
        <v>89</v>
      </c>
      <c r="E187" s="72" t="s">
        <v>505</v>
      </c>
      <c r="F187" s="89" t="s">
        <v>90</v>
      </c>
      <c r="G187" s="67">
        <v>355.53</v>
      </c>
      <c r="H187" s="68">
        <v>44.34</v>
      </c>
      <c r="I187" s="68">
        <f t="shared" si="18"/>
        <v>56.62</v>
      </c>
      <c r="J187" s="68">
        <f t="shared" si="19"/>
        <v>20130.11</v>
      </c>
    </row>
    <row r="188" spans="1:10" ht="13.5" outlineLevel="1">
      <c r="A188" s="15"/>
      <c r="B188" s="89" t="s">
        <v>951</v>
      </c>
      <c r="C188" s="97">
        <v>72185</v>
      </c>
      <c r="D188" s="89" t="s">
        <v>89</v>
      </c>
      <c r="E188" s="72" t="s">
        <v>506</v>
      </c>
      <c r="F188" s="89" t="s">
        <v>90</v>
      </c>
      <c r="G188" s="67">
        <v>394.33</v>
      </c>
      <c r="H188" s="68">
        <v>52.45</v>
      </c>
      <c r="I188" s="68">
        <f t="shared" si="18"/>
        <v>66.98</v>
      </c>
      <c r="J188" s="68">
        <f t="shared" si="19"/>
        <v>26412.22</v>
      </c>
    </row>
    <row r="189" spans="1:10" ht="40.5" outlineLevel="1">
      <c r="A189" s="15"/>
      <c r="B189" s="89" t="s">
        <v>1181</v>
      </c>
      <c r="C189" s="89" t="s">
        <v>0</v>
      </c>
      <c r="D189" s="89" t="s">
        <v>111</v>
      </c>
      <c r="E189" s="98" t="s">
        <v>312</v>
      </c>
      <c r="F189" s="99" t="s">
        <v>90</v>
      </c>
      <c r="G189" s="67">
        <v>27.9</v>
      </c>
      <c r="H189" s="68">
        <v>110.7</v>
      </c>
      <c r="I189" s="68">
        <f t="shared" si="18"/>
        <v>141.36000000000001</v>
      </c>
      <c r="J189" s="68">
        <f t="shared" si="19"/>
        <v>3943.94</v>
      </c>
    </row>
    <row r="190" spans="1:10" ht="40.5" outlineLevel="1">
      <c r="A190" s="15"/>
      <c r="B190" s="89" t="s">
        <v>1182</v>
      </c>
      <c r="C190" s="89" t="s">
        <v>0</v>
      </c>
      <c r="D190" s="89" t="s">
        <v>111</v>
      </c>
      <c r="E190" s="72" t="s">
        <v>313</v>
      </c>
      <c r="F190" s="99" t="s">
        <v>90</v>
      </c>
      <c r="G190" s="67">
        <v>22.68</v>
      </c>
      <c r="H190" s="68">
        <v>110.7</v>
      </c>
      <c r="I190" s="68">
        <f t="shared" si="18"/>
        <v>141.36000000000001</v>
      </c>
      <c r="J190" s="68">
        <f t="shared" si="19"/>
        <v>3206.04</v>
      </c>
    </row>
    <row r="191" spans="1:10" ht="27" outlineLevel="1">
      <c r="A191" s="15"/>
      <c r="B191" s="89" t="s">
        <v>1183</v>
      </c>
      <c r="C191" s="89">
        <v>72189</v>
      </c>
      <c r="D191" s="89" t="s">
        <v>89</v>
      </c>
      <c r="E191" s="72" t="s">
        <v>1248</v>
      </c>
      <c r="F191" s="99" t="s">
        <v>102</v>
      </c>
      <c r="G191" s="67">
        <v>191.3</v>
      </c>
      <c r="H191" s="68">
        <v>9.6300000000000008</v>
      </c>
      <c r="I191" s="68">
        <f t="shared" si="18"/>
        <v>12.3</v>
      </c>
      <c r="J191" s="68">
        <f t="shared" si="19"/>
        <v>2352.9899999999998</v>
      </c>
    </row>
    <row r="192" spans="1:10" s="14" customFormat="1" ht="27" outlineLevel="1">
      <c r="A192" s="15"/>
      <c r="B192" s="89" t="s">
        <v>1184</v>
      </c>
      <c r="C192" s="89" t="s">
        <v>485</v>
      </c>
      <c r="D192" s="89" t="s">
        <v>111</v>
      </c>
      <c r="E192" s="72" t="s">
        <v>2</v>
      </c>
      <c r="F192" s="89" t="s">
        <v>102</v>
      </c>
      <c r="G192" s="67">
        <v>90</v>
      </c>
      <c r="H192" s="68">
        <v>52.43</v>
      </c>
      <c r="I192" s="68">
        <f t="shared" si="18"/>
        <v>66.95</v>
      </c>
      <c r="J192" s="68">
        <f t="shared" si="19"/>
        <v>6025.5</v>
      </c>
    </row>
    <row r="193" spans="1:10" s="14" customFormat="1" ht="27" outlineLevel="1">
      <c r="A193" s="15"/>
      <c r="B193" s="89" t="s">
        <v>1233</v>
      </c>
      <c r="C193" s="89" t="s">
        <v>486</v>
      </c>
      <c r="D193" s="89" t="s">
        <v>111</v>
      </c>
      <c r="E193" s="72" t="s">
        <v>507</v>
      </c>
      <c r="F193" s="89" t="s">
        <v>102</v>
      </c>
      <c r="G193" s="67">
        <v>1.77</v>
      </c>
      <c r="H193" s="68">
        <v>81.89</v>
      </c>
      <c r="I193" s="68">
        <f t="shared" si="18"/>
        <v>104.57</v>
      </c>
      <c r="J193" s="68">
        <f t="shared" si="19"/>
        <v>185.09</v>
      </c>
    </row>
    <row r="194" spans="1:10" s="14" customFormat="1" ht="13.5" outlineLevel="1">
      <c r="A194" s="15"/>
      <c r="B194" s="84" t="s">
        <v>138</v>
      </c>
      <c r="C194" s="89"/>
      <c r="D194" s="89"/>
      <c r="E194" s="90" t="s">
        <v>183</v>
      </c>
      <c r="F194" s="89"/>
      <c r="G194" s="67">
        <v>0</v>
      </c>
      <c r="H194" s="68"/>
      <c r="I194" s="68">
        <f t="shared" si="18"/>
        <v>0</v>
      </c>
      <c r="J194" s="68">
        <f t="shared" si="19"/>
        <v>0</v>
      </c>
    </row>
    <row r="195" spans="1:10" ht="27" outlineLevel="1">
      <c r="A195" s="15"/>
      <c r="B195" s="89" t="s">
        <v>952</v>
      </c>
      <c r="C195" s="89" t="s">
        <v>366</v>
      </c>
      <c r="D195" s="89" t="s">
        <v>89</v>
      </c>
      <c r="E195" s="72" t="s">
        <v>508</v>
      </c>
      <c r="F195" s="89" t="s">
        <v>90</v>
      </c>
      <c r="G195" s="67">
        <v>345.98</v>
      </c>
      <c r="H195" s="68">
        <v>24.82</v>
      </c>
      <c r="I195" s="68">
        <f t="shared" si="18"/>
        <v>31.7</v>
      </c>
      <c r="J195" s="68">
        <f t="shared" si="19"/>
        <v>10967.57</v>
      </c>
    </row>
    <row r="196" spans="1:10" ht="27" outlineLevel="1">
      <c r="A196" s="15"/>
      <c r="B196" s="89" t="s">
        <v>953</v>
      </c>
      <c r="C196" s="100" t="s">
        <v>321</v>
      </c>
      <c r="D196" s="89" t="s">
        <v>89</v>
      </c>
      <c r="E196" s="101" t="s">
        <v>322</v>
      </c>
      <c r="F196" s="89" t="s">
        <v>90</v>
      </c>
      <c r="G196" s="67">
        <v>28.22</v>
      </c>
      <c r="H196" s="68">
        <v>17.78</v>
      </c>
      <c r="I196" s="68">
        <f t="shared" si="18"/>
        <v>22.71</v>
      </c>
      <c r="J196" s="68">
        <f t="shared" si="19"/>
        <v>640.88</v>
      </c>
    </row>
    <row r="197" spans="1:10" ht="40.5" outlineLevel="1">
      <c r="A197" s="15"/>
      <c r="B197" s="89" t="s">
        <v>954</v>
      </c>
      <c r="C197" s="89" t="s">
        <v>219</v>
      </c>
      <c r="D197" s="89" t="s">
        <v>89</v>
      </c>
      <c r="E197" s="72" t="s">
        <v>510</v>
      </c>
      <c r="F197" s="89" t="s">
        <v>90</v>
      </c>
      <c r="G197" s="67">
        <v>67.22</v>
      </c>
      <c r="H197" s="68">
        <v>32.479999999999997</v>
      </c>
      <c r="I197" s="68">
        <f t="shared" si="18"/>
        <v>41.48</v>
      </c>
      <c r="J197" s="68">
        <f t="shared" si="19"/>
        <v>2788.29</v>
      </c>
    </row>
    <row r="198" spans="1:10" ht="27" outlineLevel="1">
      <c r="A198" s="15"/>
      <c r="B198" s="89" t="s">
        <v>955</v>
      </c>
      <c r="C198" s="89" t="s">
        <v>405</v>
      </c>
      <c r="D198" s="89" t="s">
        <v>111</v>
      </c>
      <c r="E198" s="72" t="s">
        <v>314</v>
      </c>
      <c r="F198" s="89" t="s">
        <v>90</v>
      </c>
      <c r="G198" s="67">
        <v>4.8600000000000003</v>
      </c>
      <c r="H198" s="68">
        <v>72.02</v>
      </c>
      <c r="I198" s="68">
        <f t="shared" si="18"/>
        <v>91.97</v>
      </c>
      <c r="J198" s="68">
        <f t="shared" si="19"/>
        <v>446.97</v>
      </c>
    </row>
    <row r="199" spans="1:10" ht="27" outlineLevel="1">
      <c r="A199" s="15"/>
      <c r="B199" s="89" t="s">
        <v>956</v>
      </c>
      <c r="C199" s="89" t="s">
        <v>405</v>
      </c>
      <c r="D199" s="89" t="s">
        <v>111</v>
      </c>
      <c r="E199" s="72" t="s">
        <v>315</v>
      </c>
      <c r="F199" s="89" t="s">
        <v>90</v>
      </c>
      <c r="G199" s="67">
        <v>8.64</v>
      </c>
      <c r="H199" s="68">
        <v>72.02</v>
      </c>
      <c r="I199" s="68">
        <f t="shared" si="18"/>
        <v>91.97</v>
      </c>
      <c r="J199" s="68">
        <f t="shared" si="19"/>
        <v>794.62</v>
      </c>
    </row>
    <row r="200" spans="1:10" ht="40.5" outlineLevel="1">
      <c r="A200" s="15"/>
      <c r="B200" s="89" t="s">
        <v>957</v>
      </c>
      <c r="C200" s="89" t="s">
        <v>200</v>
      </c>
      <c r="D200" s="89" t="s">
        <v>89</v>
      </c>
      <c r="E200" s="72" t="s">
        <v>509</v>
      </c>
      <c r="F200" s="89" t="s">
        <v>102</v>
      </c>
      <c r="G200" s="67">
        <v>23.1</v>
      </c>
      <c r="H200" s="68">
        <v>25.17</v>
      </c>
      <c r="I200" s="68">
        <f t="shared" si="18"/>
        <v>32.14</v>
      </c>
      <c r="J200" s="68">
        <f t="shared" si="19"/>
        <v>742.43</v>
      </c>
    </row>
    <row r="201" spans="1:10" ht="13.5" outlineLevel="1">
      <c r="A201" s="15"/>
      <c r="B201" s="89" t="s">
        <v>958</v>
      </c>
      <c r="C201" s="89">
        <v>73692</v>
      </c>
      <c r="D201" s="89" t="s">
        <v>89</v>
      </c>
      <c r="E201" s="72" t="s">
        <v>511</v>
      </c>
      <c r="F201" s="89" t="s">
        <v>87</v>
      </c>
      <c r="G201" s="67">
        <v>7.6</v>
      </c>
      <c r="H201" s="68">
        <v>51.7</v>
      </c>
      <c r="I201" s="68">
        <f t="shared" si="18"/>
        <v>66.02</v>
      </c>
      <c r="J201" s="68">
        <f t="shared" si="19"/>
        <v>501.75</v>
      </c>
    </row>
    <row r="202" spans="1:10" ht="13.5" outlineLevel="1">
      <c r="A202" s="15"/>
      <c r="B202" s="89" t="s">
        <v>959</v>
      </c>
      <c r="C202" s="89" t="s">
        <v>369</v>
      </c>
      <c r="D202" s="89" t="s">
        <v>89</v>
      </c>
      <c r="E202" s="72" t="s">
        <v>308</v>
      </c>
      <c r="F202" s="89" t="s">
        <v>90</v>
      </c>
      <c r="G202" s="67">
        <v>368.56</v>
      </c>
      <c r="H202" s="68">
        <v>7.35</v>
      </c>
      <c r="I202" s="68">
        <f t="shared" si="18"/>
        <v>9.39</v>
      </c>
      <c r="J202" s="68">
        <f t="shared" si="19"/>
        <v>3460.78</v>
      </c>
    </row>
    <row r="203" spans="1:10" ht="13.5" outlineLevel="1">
      <c r="A203" s="15"/>
      <c r="B203" s="89"/>
      <c r="C203" s="74"/>
      <c r="D203" s="74"/>
      <c r="E203" s="75"/>
      <c r="F203" s="74"/>
      <c r="G203" s="76"/>
      <c r="H203" s="77" t="s">
        <v>239</v>
      </c>
      <c r="I203" s="78"/>
      <c r="J203" s="78">
        <f>SUM(J182:J202)</f>
        <v>165176.44999999998</v>
      </c>
    </row>
    <row r="204" spans="1:10" ht="13.5">
      <c r="A204" s="15"/>
      <c r="B204" s="79"/>
      <c r="C204" s="79"/>
      <c r="D204" s="79"/>
      <c r="E204" s="80"/>
      <c r="F204" s="79"/>
      <c r="G204" s="81"/>
      <c r="H204" s="82"/>
      <c r="I204" s="83"/>
      <c r="J204" s="83"/>
    </row>
    <row r="205" spans="1:10">
      <c r="A205" s="15"/>
      <c r="B205" s="58">
        <v>11</v>
      </c>
      <c r="C205" s="58"/>
      <c r="D205" s="58"/>
      <c r="E205" s="59" t="s">
        <v>5</v>
      </c>
      <c r="F205" s="60"/>
      <c r="G205" s="62"/>
      <c r="H205" s="62"/>
      <c r="I205" s="62"/>
      <c r="J205" s="63"/>
    </row>
    <row r="206" spans="1:10" ht="27" outlineLevel="1">
      <c r="A206" s="15"/>
      <c r="B206" s="89" t="s">
        <v>1</v>
      </c>
      <c r="C206" s="89" t="s">
        <v>379</v>
      </c>
      <c r="D206" s="89" t="s">
        <v>111</v>
      </c>
      <c r="E206" s="72" t="s">
        <v>798</v>
      </c>
      <c r="F206" s="89" t="s">
        <v>90</v>
      </c>
      <c r="G206" s="67">
        <v>2028.45</v>
      </c>
      <c r="H206" s="68">
        <v>11.6</v>
      </c>
      <c r="I206" s="68">
        <f t="shared" ref="I206:I211" si="20">ROUND(H206*1.277,2)</f>
        <v>14.81</v>
      </c>
      <c r="J206" s="68">
        <f t="shared" ref="J206:J211" si="21">ROUND(G206*I206,2)</f>
        <v>30041.34</v>
      </c>
    </row>
    <row r="207" spans="1:10" ht="27" outlineLevel="1">
      <c r="A207" s="15"/>
      <c r="B207" s="89" t="s">
        <v>544</v>
      </c>
      <c r="C207" s="89">
        <v>88489</v>
      </c>
      <c r="D207" s="89" t="s">
        <v>89</v>
      </c>
      <c r="E207" s="72" t="s">
        <v>402</v>
      </c>
      <c r="F207" s="89" t="s">
        <v>90</v>
      </c>
      <c r="G207" s="67">
        <v>2715.32</v>
      </c>
      <c r="H207" s="68">
        <v>9.6</v>
      </c>
      <c r="I207" s="68">
        <f t="shared" si="20"/>
        <v>12.26</v>
      </c>
      <c r="J207" s="68">
        <f t="shared" si="21"/>
        <v>33289.82</v>
      </c>
    </row>
    <row r="208" spans="1:10" ht="13.5" outlineLevel="1">
      <c r="A208" s="15"/>
      <c r="B208" s="89" t="s">
        <v>36</v>
      </c>
      <c r="C208" s="89">
        <v>88486</v>
      </c>
      <c r="D208" s="89" t="s">
        <v>89</v>
      </c>
      <c r="E208" s="72" t="s">
        <v>447</v>
      </c>
      <c r="F208" s="89" t="s">
        <v>90</v>
      </c>
      <c r="G208" s="67">
        <v>498.03</v>
      </c>
      <c r="H208" s="68">
        <v>6.48</v>
      </c>
      <c r="I208" s="68">
        <f t="shared" si="20"/>
        <v>8.27</v>
      </c>
      <c r="J208" s="68">
        <f t="shared" si="21"/>
        <v>4118.71</v>
      </c>
    </row>
    <row r="209" spans="1:10" ht="27" outlineLevel="1">
      <c r="A209" s="15"/>
      <c r="B209" s="89" t="s">
        <v>3</v>
      </c>
      <c r="C209" s="89" t="s">
        <v>220</v>
      </c>
      <c r="D209" s="89" t="s">
        <v>89</v>
      </c>
      <c r="E209" s="72" t="s">
        <v>11</v>
      </c>
      <c r="F209" s="89" t="s">
        <v>90</v>
      </c>
      <c r="G209" s="67">
        <v>107.1</v>
      </c>
      <c r="H209" s="68">
        <v>15.06</v>
      </c>
      <c r="I209" s="68">
        <f t="shared" si="20"/>
        <v>19.23</v>
      </c>
      <c r="J209" s="68">
        <f t="shared" si="21"/>
        <v>2059.5300000000002</v>
      </c>
    </row>
    <row r="210" spans="1:10" ht="27" outlineLevel="1">
      <c r="A210" s="15"/>
      <c r="B210" s="89" t="s">
        <v>247</v>
      </c>
      <c r="C210" s="89" t="s">
        <v>316</v>
      </c>
      <c r="D210" s="89" t="s">
        <v>89</v>
      </c>
      <c r="E210" s="72" t="s">
        <v>317</v>
      </c>
      <c r="F210" s="89" t="s">
        <v>90</v>
      </c>
      <c r="G210" s="67">
        <v>19.13</v>
      </c>
      <c r="H210" s="68">
        <v>15.13</v>
      </c>
      <c r="I210" s="68">
        <f t="shared" si="20"/>
        <v>19.32</v>
      </c>
      <c r="J210" s="68">
        <f t="shared" si="21"/>
        <v>369.59</v>
      </c>
    </row>
    <row r="211" spans="1:10" ht="13.5" outlineLevel="1">
      <c r="A211" s="15"/>
      <c r="B211" s="89" t="s">
        <v>248</v>
      </c>
      <c r="C211" s="89">
        <v>79460</v>
      </c>
      <c r="D211" s="89" t="s">
        <v>89</v>
      </c>
      <c r="E211" s="72" t="s">
        <v>719</v>
      </c>
      <c r="F211" s="89" t="s">
        <v>90</v>
      </c>
      <c r="G211" s="67">
        <v>172.17</v>
      </c>
      <c r="H211" s="68">
        <v>29</v>
      </c>
      <c r="I211" s="68">
        <f t="shared" si="20"/>
        <v>37.03</v>
      </c>
      <c r="J211" s="68">
        <f t="shared" si="21"/>
        <v>6375.46</v>
      </c>
    </row>
    <row r="212" spans="1:10" outlineLevel="1">
      <c r="A212" s="15"/>
      <c r="B212" s="73"/>
      <c r="C212" s="74"/>
      <c r="D212" s="74"/>
      <c r="E212" s="75"/>
      <c r="F212" s="74"/>
      <c r="G212" s="76"/>
      <c r="H212" s="77" t="s">
        <v>239</v>
      </c>
      <c r="I212" s="78"/>
      <c r="J212" s="88">
        <f>SUM(J206:J211)</f>
        <v>76254.450000000012</v>
      </c>
    </row>
    <row r="213" spans="1:10" s="14" customFormat="1" ht="13.5">
      <c r="A213" s="15"/>
      <c r="B213" s="79"/>
      <c r="C213" s="79"/>
      <c r="D213" s="79"/>
      <c r="E213" s="80"/>
      <c r="F213" s="79"/>
      <c r="G213" s="81"/>
      <c r="H213" s="82"/>
      <c r="I213" s="83"/>
      <c r="J213" s="83"/>
    </row>
    <row r="214" spans="1:10">
      <c r="A214" s="15"/>
      <c r="B214" s="58">
        <v>12</v>
      </c>
      <c r="C214" s="58"/>
      <c r="D214" s="58"/>
      <c r="E214" s="59" t="s">
        <v>52</v>
      </c>
      <c r="F214" s="60"/>
      <c r="G214" s="62"/>
      <c r="H214" s="62"/>
      <c r="I214" s="62"/>
      <c r="J214" s="63"/>
    </row>
    <row r="215" spans="1:10" s="14" customFormat="1" ht="13.5" outlineLevel="1">
      <c r="A215" s="15"/>
      <c r="B215" s="102"/>
      <c r="C215" s="102"/>
      <c r="D215" s="64"/>
      <c r="E215" s="103" t="s">
        <v>20</v>
      </c>
      <c r="F215" s="104"/>
      <c r="G215" s="67">
        <v>0</v>
      </c>
      <c r="H215" s="68"/>
      <c r="I215" s="68"/>
      <c r="J215" s="68"/>
    </row>
    <row r="216" spans="1:10" s="14" customFormat="1" ht="27" outlineLevel="1">
      <c r="A216" s="15"/>
      <c r="B216" s="105" t="s">
        <v>6</v>
      </c>
      <c r="C216" s="105">
        <v>89401</v>
      </c>
      <c r="D216" s="105" t="s">
        <v>89</v>
      </c>
      <c r="E216" s="72" t="s">
        <v>592</v>
      </c>
      <c r="F216" s="64" t="s">
        <v>102</v>
      </c>
      <c r="G216" s="67">
        <v>36.78</v>
      </c>
      <c r="H216" s="68">
        <v>3.56</v>
      </c>
      <c r="I216" s="68">
        <f t="shared" ref="I216:I279" si="22">ROUND(H216*1.277,2)</f>
        <v>4.55</v>
      </c>
      <c r="J216" s="68">
        <f t="shared" ref="J216:J279" si="23">ROUND(G216*I216,2)</f>
        <v>167.35</v>
      </c>
    </row>
    <row r="217" spans="1:10" s="14" customFormat="1" ht="27" outlineLevel="1">
      <c r="A217" s="15"/>
      <c r="B217" s="105" t="s">
        <v>7</v>
      </c>
      <c r="C217" s="105">
        <v>89446</v>
      </c>
      <c r="D217" s="105" t="s">
        <v>89</v>
      </c>
      <c r="E217" s="72" t="s">
        <v>593</v>
      </c>
      <c r="F217" s="64" t="s">
        <v>102</v>
      </c>
      <c r="G217" s="67">
        <v>275.11</v>
      </c>
      <c r="H217" s="68">
        <v>2.59</v>
      </c>
      <c r="I217" s="68">
        <f t="shared" si="22"/>
        <v>3.31</v>
      </c>
      <c r="J217" s="68">
        <f t="shared" si="23"/>
        <v>910.61</v>
      </c>
    </row>
    <row r="218" spans="1:10" s="14" customFormat="1" ht="27" outlineLevel="1">
      <c r="A218" s="15"/>
      <c r="B218" s="105" t="s">
        <v>8</v>
      </c>
      <c r="C218" s="105">
        <v>89447</v>
      </c>
      <c r="D218" s="105" t="s">
        <v>89</v>
      </c>
      <c r="E218" s="72" t="s">
        <v>594</v>
      </c>
      <c r="F218" s="64" t="s">
        <v>102</v>
      </c>
      <c r="G218" s="67">
        <v>16.43</v>
      </c>
      <c r="H218" s="68">
        <v>5.29</v>
      </c>
      <c r="I218" s="68">
        <f t="shared" si="22"/>
        <v>6.76</v>
      </c>
      <c r="J218" s="68">
        <f t="shared" si="23"/>
        <v>111.07</v>
      </c>
    </row>
    <row r="219" spans="1:10" s="14" customFormat="1" ht="27" outlineLevel="1">
      <c r="A219" s="15"/>
      <c r="B219" s="105" t="s">
        <v>9</v>
      </c>
      <c r="C219" s="105">
        <v>89449</v>
      </c>
      <c r="D219" s="105" t="s">
        <v>89</v>
      </c>
      <c r="E219" s="72" t="s">
        <v>698</v>
      </c>
      <c r="F219" s="64" t="s">
        <v>102</v>
      </c>
      <c r="G219" s="67">
        <v>115.77</v>
      </c>
      <c r="H219" s="68">
        <v>9.44</v>
      </c>
      <c r="I219" s="68">
        <f t="shared" si="22"/>
        <v>12.05</v>
      </c>
      <c r="J219" s="68">
        <f t="shared" si="23"/>
        <v>1395.03</v>
      </c>
    </row>
    <row r="220" spans="1:10" s="14" customFormat="1" ht="27" outlineLevel="1">
      <c r="A220" s="15"/>
      <c r="B220" s="105" t="s">
        <v>10</v>
      </c>
      <c r="C220" s="105">
        <v>89450</v>
      </c>
      <c r="D220" s="64" t="s">
        <v>89</v>
      </c>
      <c r="E220" s="72" t="s">
        <v>699</v>
      </c>
      <c r="F220" s="64" t="s">
        <v>102</v>
      </c>
      <c r="G220" s="67">
        <v>42.95</v>
      </c>
      <c r="H220" s="68">
        <v>14.49</v>
      </c>
      <c r="I220" s="68">
        <f t="shared" si="22"/>
        <v>18.5</v>
      </c>
      <c r="J220" s="68">
        <f t="shared" si="23"/>
        <v>794.58</v>
      </c>
    </row>
    <row r="221" spans="1:10" s="14" customFormat="1" ht="27" outlineLevel="1">
      <c r="A221" s="15"/>
      <c r="B221" s="105" t="s">
        <v>12</v>
      </c>
      <c r="C221" s="105">
        <v>89451</v>
      </c>
      <c r="D221" s="64" t="s">
        <v>89</v>
      </c>
      <c r="E221" s="72" t="s">
        <v>700</v>
      </c>
      <c r="F221" s="64" t="s">
        <v>102</v>
      </c>
      <c r="G221" s="67">
        <v>50.33</v>
      </c>
      <c r="H221" s="68">
        <v>20.23</v>
      </c>
      <c r="I221" s="68">
        <f t="shared" si="22"/>
        <v>25.83</v>
      </c>
      <c r="J221" s="68">
        <f t="shared" si="23"/>
        <v>1300.02</v>
      </c>
    </row>
    <row r="222" spans="1:10" s="14" customFormat="1" ht="27" outlineLevel="1">
      <c r="A222" s="15"/>
      <c r="B222" s="105" t="s">
        <v>244</v>
      </c>
      <c r="C222" s="105">
        <v>89452</v>
      </c>
      <c r="D222" s="64" t="s">
        <v>89</v>
      </c>
      <c r="E222" s="72" t="s">
        <v>701</v>
      </c>
      <c r="F222" s="64" t="s">
        <v>102</v>
      </c>
      <c r="G222" s="67">
        <v>94.74</v>
      </c>
      <c r="H222" s="68">
        <v>25.39</v>
      </c>
      <c r="I222" s="68">
        <f t="shared" si="22"/>
        <v>32.42</v>
      </c>
      <c r="J222" s="68">
        <f t="shared" si="23"/>
        <v>3071.47</v>
      </c>
    </row>
    <row r="223" spans="1:10" s="14" customFormat="1" ht="27" outlineLevel="1">
      <c r="A223" s="15"/>
      <c r="B223" s="105" t="s">
        <v>245</v>
      </c>
      <c r="C223" s="105">
        <v>89714</v>
      </c>
      <c r="D223" s="64" t="s">
        <v>89</v>
      </c>
      <c r="E223" s="72" t="s">
        <v>702</v>
      </c>
      <c r="F223" s="64" t="s">
        <v>102</v>
      </c>
      <c r="G223" s="67">
        <v>46.4</v>
      </c>
      <c r="H223" s="68">
        <v>25.37</v>
      </c>
      <c r="I223" s="68">
        <f t="shared" si="22"/>
        <v>32.4</v>
      </c>
      <c r="J223" s="68">
        <f t="shared" si="23"/>
        <v>1503.36</v>
      </c>
    </row>
    <row r="224" spans="1:10" s="14" customFormat="1" ht="40.5" outlineLevel="1">
      <c r="A224" s="15"/>
      <c r="B224" s="105" t="s">
        <v>249</v>
      </c>
      <c r="C224" s="105">
        <v>72796</v>
      </c>
      <c r="D224" s="64" t="s">
        <v>89</v>
      </c>
      <c r="E224" s="72" t="s">
        <v>1090</v>
      </c>
      <c r="F224" s="64" t="s">
        <v>84</v>
      </c>
      <c r="G224" s="67">
        <v>4</v>
      </c>
      <c r="H224" s="68">
        <v>201.25</v>
      </c>
      <c r="I224" s="68">
        <f t="shared" si="22"/>
        <v>257</v>
      </c>
      <c r="J224" s="68">
        <f t="shared" si="23"/>
        <v>1028</v>
      </c>
    </row>
    <row r="225" spans="1:10" s="14" customFormat="1" ht="40.5" outlineLevel="1">
      <c r="A225" s="15"/>
      <c r="B225" s="105" t="s">
        <v>250</v>
      </c>
      <c r="C225" s="105">
        <v>72795</v>
      </c>
      <c r="D225" s="64" t="s">
        <v>89</v>
      </c>
      <c r="E225" s="72" t="s">
        <v>688</v>
      </c>
      <c r="F225" s="64" t="s">
        <v>84</v>
      </c>
      <c r="G225" s="67">
        <v>4</v>
      </c>
      <c r="H225" s="68">
        <v>144.97999999999999</v>
      </c>
      <c r="I225" s="68">
        <f t="shared" si="22"/>
        <v>185.14</v>
      </c>
      <c r="J225" s="68">
        <f t="shared" si="23"/>
        <v>740.56</v>
      </c>
    </row>
    <row r="226" spans="1:10" s="14" customFormat="1" ht="40.5" outlineLevel="1">
      <c r="A226" s="15"/>
      <c r="B226" s="105" t="s">
        <v>251</v>
      </c>
      <c r="C226" s="105">
        <v>72789</v>
      </c>
      <c r="D226" s="64" t="s">
        <v>89</v>
      </c>
      <c r="E226" s="72" t="s">
        <v>689</v>
      </c>
      <c r="F226" s="64" t="s">
        <v>84</v>
      </c>
      <c r="G226" s="67">
        <v>1</v>
      </c>
      <c r="H226" s="68">
        <v>9.36</v>
      </c>
      <c r="I226" s="68">
        <f t="shared" si="22"/>
        <v>11.95</v>
      </c>
      <c r="J226" s="68">
        <f t="shared" si="23"/>
        <v>11.95</v>
      </c>
    </row>
    <row r="227" spans="1:10" s="14" customFormat="1" ht="40.5" outlineLevel="1">
      <c r="A227" s="15"/>
      <c r="B227" s="105" t="s">
        <v>252</v>
      </c>
      <c r="C227" s="105">
        <v>89616</v>
      </c>
      <c r="D227" s="64" t="s">
        <v>89</v>
      </c>
      <c r="E227" s="72" t="s">
        <v>691</v>
      </c>
      <c r="F227" s="64" t="s">
        <v>84</v>
      </c>
      <c r="G227" s="67">
        <v>4</v>
      </c>
      <c r="H227" s="68">
        <v>22.66</v>
      </c>
      <c r="I227" s="68">
        <f t="shared" si="22"/>
        <v>28.94</v>
      </c>
      <c r="J227" s="68">
        <f t="shared" si="23"/>
        <v>115.76</v>
      </c>
    </row>
    <row r="228" spans="1:10" s="14" customFormat="1" ht="40.5" outlineLevel="1">
      <c r="A228" s="15"/>
      <c r="B228" s="105" t="s">
        <v>253</v>
      </c>
      <c r="C228" s="105">
        <v>89538</v>
      </c>
      <c r="D228" s="64" t="s">
        <v>89</v>
      </c>
      <c r="E228" s="72" t="s">
        <v>690</v>
      </c>
      <c r="F228" s="64" t="s">
        <v>84</v>
      </c>
      <c r="G228" s="67">
        <v>3</v>
      </c>
      <c r="H228" s="68">
        <v>1.86</v>
      </c>
      <c r="I228" s="68">
        <f t="shared" si="22"/>
        <v>2.38</v>
      </c>
      <c r="J228" s="68">
        <f t="shared" si="23"/>
        <v>7.14</v>
      </c>
    </row>
    <row r="229" spans="1:10" s="14" customFormat="1" ht="40.5" outlineLevel="1">
      <c r="A229" s="15"/>
      <c r="B229" s="105" t="s">
        <v>254</v>
      </c>
      <c r="C229" s="105">
        <v>89538</v>
      </c>
      <c r="D229" s="64" t="s">
        <v>89</v>
      </c>
      <c r="E229" s="72" t="s">
        <v>692</v>
      </c>
      <c r="F229" s="64" t="s">
        <v>84</v>
      </c>
      <c r="G229" s="67">
        <v>81</v>
      </c>
      <c r="H229" s="68">
        <v>1.86</v>
      </c>
      <c r="I229" s="68">
        <f t="shared" si="22"/>
        <v>2.38</v>
      </c>
      <c r="J229" s="68">
        <f t="shared" si="23"/>
        <v>192.78</v>
      </c>
    </row>
    <row r="230" spans="1:10" s="14" customFormat="1" ht="27" outlineLevel="1">
      <c r="A230" s="15"/>
      <c r="B230" s="105" t="s">
        <v>255</v>
      </c>
      <c r="C230" s="105">
        <v>89553</v>
      </c>
      <c r="D230" s="64" t="s">
        <v>89</v>
      </c>
      <c r="E230" s="72" t="s">
        <v>693</v>
      </c>
      <c r="F230" s="64" t="s">
        <v>84</v>
      </c>
      <c r="G230" s="67">
        <v>2</v>
      </c>
      <c r="H230" s="68">
        <v>2.46</v>
      </c>
      <c r="I230" s="68">
        <f t="shared" si="22"/>
        <v>3.14</v>
      </c>
      <c r="J230" s="68">
        <f t="shared" si="23"/>
        <v>6.28</v>
      </c>
    </row>
    <row r="231" spans="1:10" s="14" customFormat="1" ht="40.5" outlineLevel="1">
      <c r="A231" s="15"/>
      <c r="B231" s="105" t="s">
        <v>256</v>
      </c>
      <c r="C231" s="105">
        <v>89596</v>
      </c>
      <c r="D231" s="64" t="s">
        <v>89</v>
      </c>
      <c r="E231" s="72" t="s">
        <v>694</v>
      </c>
      <c r="F231" s="64" t="s">
        <v>84</v>
      </c>
      <c r="G231" s="67">
        <v>36</v>
      </c>
      <c r="H231" s="68">
        <v>5.3</v>
      </c>
      <c r="I231" s="68">
        <f t="shared" si="22"/>
        <v>6.77</v>
      </c>
      <c r="J231" s="68">
        <f t="shared" si="23"/>
        <v>243.72</v>
      </c>
    </row>
    <row r="232" spans="1:10" s="14" customFormat="1" ht="27" outlineLevel="1">
      <c r="A232" s="15"/>
      <c r="B232" s="105" t="s">
        <v>257</v>
      </c>
      <c r="C232" s="105">
        <v>89610</v>
      </c>
      <c r="D232" s="64" t="s">
        <v>89</v>
      </c>
      <c r="E232" s="72" t="s">
        <v>695</v>
      </c>
      <c r="F232" s="64" t="s">
        <v>84</v>
      </c>
      <c r="G232" s="67">
        <v>16</v>
      </c>
      <c r="H232" s="68">
        <v>9.94</v>
      </c>
      <c r="I232" s="68">
        <f t="shared" si="22"/>
        <v>12.69</v>
      </c>
      <c r="J232" s="68">
        <f t="shared" si="23"/>
        <v>203.04</v>
      </c>
    </row>
    <row r="233" spans="1:10" s="14" customFormat="1" ht="40.5" outlineLevel="1">
      <c r="A233" s="15"/>
      <c r="B233" s="105" t="s">
        <v>258</v>
      </c>
      <c r="C233" s="105">
        <v>89613</v>
      </c>
      <c r="D233" s="64" t="s">
        <v>89</v>
      </c>
      <c r="E233" s="72" t="s">
        <v>696</v>
      </c>
      <c r="F233" s="64" t="s">
        <v>84</v>
      </c>
      <c r="G233" s="67">
        <v>4</v>
      </c>
      <c r="H233" s="68">
        <v>16.309999999999999</v>
      </c>
      <c r="I233" s="68">
        <f t="shared" si="22"/>
        <v>20.83</v>
      </c>
      <c r="J233" s="68">
        <f t="shared" si="23"/>
        <v>83.32</v>
      </c>
    </row>
    <row r="234" spans="1:10" s="14" customFormat="1" ht="27" outlineLevel="1">
      <c r="A234" s="15"/>
      <c r="B234" s="105" t="s">
        <v>259</v>
      </c>
      <c r="C234" s="105">
        <v>89616</v>
      </c>
      <c r="D234" s="64" t="s">
        <v>89</v>
      </c>
      <c r="E234" s="72" t="s">
        <v>697</v>
      </c>
      <c r="F234" s="64" t="s">
        <v>84</v>
      </c>
      <c r="G234" s="67">
        <v>4</v>
      </c>
      <c r="H234" s="68">
        <v>22.66</v>
      </c>
      <c r="I234" s="68">
        <f t="shared" si="22"/>
        <v>28.94</v>
      </c>
      <c r="J234" s="68">
        <f t="shared" si="23"/>
        <v>115.76</v>
      </c>
    </row>
    <row r="235" spans="1:10" s="14" customFormat="1" ht="27" outlineLevel="1">
      <c r="A235" s="15"/>
      <c r="B235" s="105" t="s">
        <v>260</v>
      </c>
      <c r="C235" s="105" t="s">
        <v>960</v>
      </c>
      <c r="D235" s="64" t="s">
        <v>111</v>
      </c>
      <c r="E235" s="72" t="s">
        <v>646</v>
      </c>
      <c r="F235" s="64" t="s">
        <v>84</v>
      </c>
      <c r="G235" s="67">
        <v>1</v>
      </c>
      <c r="H235" s="68">
        <v>3.68</v>
      </c>
      <c r="I235" s="68">
        <f t="shared" si="22"/>
        <v>4.7</v>
      </c>
      <c r="J235" s="68">
        <f t="shared" si="23"/>
        <v>4.7</v>
      </c>
    </row>
    <row r="236" spans="1:10" s="14" customFormat="1" ht="27" outlineLevel="1">
      <c r="A236" s="15"/>
      <c r="B236" s="105" t="s">
        <v>261</v>
      </c>
      <c r="C236" s="105" t="s">
        <v>964</v>
      </c>
      <c r="D236" s="64" t="s">
        <v>111</v>
      </c>
      <c r="E236" s="72" t="s">
        <v>647</v>
      </c>
      <c r="F236" s="64" t="s">
        <v>84</v>
      </c>
      <c r="G236" s="67">
        <v>24</v>
      </c>
      <c r="H236" s="68">
        <v>10.3</v>
      </c>
      <c r="I236" s="68">
        <f t="shared" si="22"/>
        <v>13.15</v>
      </c>
      <c r="J236" s="68">
        <f t="shared" si="23"/>
        <v>315.60000000000002</v>
      </c>
    </row>
    <row r="237" spans="1:10" s="14" customFormat="1" ht="27" outlineLevel="1">
      <c r="A237" s="15"/>
      <c r="B237" s="105" t="s">
        <v>262</v>
      </c>
      <c r="C237" s="105" t="s">
        <v>966</v>
      </c>
      <c r="D237" s="64" t="s">
        <v>111</v>
      </c>
      <c r="E237" s="72" t="s">
        <v>648</v>
      </c>
      <c r="F237" s="64" t="s">
        <v>84</v>
      </c>
      <c r="G237" s="67">
        <v>3</v>
      </c>
      <c r="H237" s="68">
        <v>25.52</v>
      </c>
      <c r="I237" s="68">
        <f t="shared" si="22"/>
        <v>32.590000000000003</v>
      </c>
      <c r="J237" s="68">
        <f t="shared" si="23"/>
        <v>97.77</v>
      </c>
    </row>
    <row r="238" spans="1:10" s="14" customFormat="1" ht="27" outlineLevel="1">
      <c r="A238" s="15"/>
      <c r="B238" s="105" t="s">
        <v>263</v>
      </c>
      <c r="C238" s="105" t="s">
        <v>968</v>
      </c>
      <c r="D238" s="64" t="s">
        <v>111</v>
      </c>
      <c r="E238" s="72" t="s">
        <v>649</v>
      </c>
      <c r="F238" s="64" t="s">
        <v>84</v>
      </c>
      <c r="G238" s="67">
        <v>7</v>
      </c>
      <c r="H238" s="68">
        <v>33.32</v>
      </c>
      <c r="I238" s="68">
        <f t="shared" si="22"/>
        <v>42.55</v>
      </c>
      <c r="J238" s="68">
        <f t="shared" si="23"/>
        <v>297.85000000000002</v>
      </c>
    </row>
    <row r="239" spans="1:10" s="14" customFormat="1" ht="27" outlineLevel="1">
      <c r="A239" s="15"/>
      <c r="B239" s="105" t="s">
        <v>264</v>
      </c>
      <c r="C239" s="106" t="s">
        <v>969</v>
      </c>
      <c r="D239" s="64" t="s">
        <v>111</v>
      </c>
      <c r="E239" s="72" t="s">
        <v>1081</v>
      </c>
      <c r="F239" s="64" t="s">
        <v>84</v>
      </c>
      <c r="G239" s="67">
        <v>2</v>
      </c>
      <c r="H239" s="68">
        <v>73.86</v>
      </c>
      <c r="I239" s="68">
        <f t="shared" si="22"/>
        <v>94.32</v>
      </c>
      <c r="J239" s="68">
        <f t="shared" si="23"/>
        <v>188.64</v>
      </c>
    </row>
    <row r="240" spans="1:10" s="14" customFormat="1" ht="27" outlineLevel="1">
      <c r="A240" s="15"/>
      <c r="B240" s="105" t="s">
        <v>265</v>
      </c>
      <c r="C240" s="105" t="s">
        <v>961</v>
      </c>
      <c r="D240" s="64" t="s">
        <v>111</v>
      </c>
      <c r="E240" s="72" t="s">
        <v>650</v>
      </c>
      <c r="F240" s="64" t="s">
        <v>84</v>
      </c>
      <c r="G240" s="67">
        <v>30</v>
      </c>
      <c r="H240" s="68">
        <v>7.35</v>
      </c>
      <c r="I240" s="68">
        <f t="shared" si="22"/>
        <v>9.39</v>
      </c>
      <c r="J240" s="68">
        <f t="shared" si="23"/>
        <v>281.7</v>
      </c>
    </row>
    <row r="241" spans="1:10" s="14" customFormat="1" ht="27" outlineLevel="1">
      <c r="A241" s="15"/>
      <c r="B241" s="105" t="s">
        <v>389</v>
      </c>
      <c r="C241" s="105" t="s">
        <v>962</v>
      </c>
      <c r="D241" s="64" t="s">
        <v>111</v>
      </c>
      <c r="E241" s="72" t="s">
        <v>651</v>
      </c>
      <c r="F241" s="64" t="s">
        <v>84</v>
      </c>
      <c r="G241" s="67">
        <v>2</v>
      </c>
      <c r="H241" s="68">
        <v>6.94</v>
      </c>
      <c r="I241" s="68">
        <f t="shared" si="22"/>
        <v>8.86</v>
      </c>
      <c r="J241" s="68">
        <f t="shared" si="23"/>
        <v>17.72</v>
      </c>
    </row>
    <row r="242" spans="1:10" s="14" customFormat="1" ht="27" outlineLevel="1">
      <c r="A242" s="15"/>
      <c r="B242" s="105" t="s">
        <v>390</v>
      </c>
      <c r="C242" s="105" t="s">
        <v>963</v>
      </c>
      <c r="D242" s="64" t="s">
        <v>111</v>
      </c>
      <c r="E242" s="72" t="s">
        <v>652</v>
      </c>
      <c r="F242" s="64" t="s">
        <v>84</v>
      </c>
      <c r="G242" s="67">
        <v>5</v>
      </c>
      <c r="H242" s="68">
        <v>10.18</v>
      </c>
      <c r="I242" s="68">
        <f t="shared" si="22"/>
        <v>13</v>
      </c>
      <c r="J242" s="68">
        <f t="shared" si="23"/>
        <v>65</v>
      </c>
    </row>
    <row r="243" spans="1:10" s="14" customFormat="1" ht="27" outlineLevel="1">
      <c r="A243" s="15"/>
      <c r="B243" s="105" t="s">
        <v>391</v>
      </c>
      <c r="C243" s="105" t="s">
        <v>965</v>
      </c>
      <c r="D243" s="64" t="s">
        <v>111</v>
      </c>
      <c r="E243" s="72" t="s">
        <v>653</v>
      </c>
      <c r="F243" s="64" t="s">
        <v>84</v>
      </c>
      <c r="G243" s="67">
        <v>15</v>
      </c>
      <c r="H243" s="68">
        <v>23.89</v>
      </c>
      <c r="I243" s="68">
        <f t="shared" si="22"/>
        <v>30.51</v>
      </c>
      <c r="J243" s="68">
        <f t="shared" si="23"/>
        <v>457.65</v>
      </c>
    </row>
    <row r="244" spans="1:10" s="14" customFormat="1" ht="27" outlineLevel="1">
      <c r="A244" s="15"/>
      <c r="B244" s="105" t="s">
        <v>392</v>
      </c>
      <c r="C244" s="105" t="s">
        <v>967</v>
      </c>
      <c r="D244" s="64" t="s">
        <v>111</v>
      </c>
      <c r="E244" s="72" t="s">
        <v>654</v>
      </c>
      <c r="F244" s="64" t="s">
        <v>84</v>
      </c>
      <c r="G244" s="67">
        <v>4</v>
      </c>
      <c r="H244" s="68">
        <v>23.18</v>
      </c>
      <c r="I244" s="68">
        <f t="shared" si="22"/>
        <v>29.6</v>
      </c>
      <c r="J244" s="68">
        <f t="shared" si="23"/>
        <v>118.4</v>
      </c>
    </row>
    <row r="245" spans="1:10" s="14" customFormat="1" ht="27" outlineLevel="1">
      <c r="A245" s="15"/>
      <c r="B245" s="105" t="s">
        <v>393</v>
      </c>
      <c r="C245" s="105">
        <v>89485</v>
      </c>
      <c r="D245" s="64" t="s">
        <v>89</v>
      </c>
      <c r="E245" s="72" t="s">
        <v>655</v>
      </c>
      <c r="F245" s="64" t="s">
        <v>84</v>
      </c>
      <c r="G245" s="67">
        <v>6</v>
      </c>
      <c r="H245" s="68">
        <v>2.44</v>
      </c>
      <c r="I245" s="68">
        <f t="shared" si="22"/>
        <v>3.12</v>
      </c>
      <c r="J245" s="68">
        <f t="shared" si="23"/>
        <v>18.72</v>
      </c>
    </row>
    <row r="246" spans="1:10" s="14" customFormat="1" ht="27" outlineLevel="1">
      <c r="A246" s="15"/>
      <c r="B246" s="105" t="s">
        <v>597</v>
      </c>
      <c r="C246" s="105">
        <v>89493</v>
      </c>
      <c r="D246" s="64" t="s">
        <v>89</v>
      </c>
      <c r="E246" s="72" t="s">
        <v>656</v>
      </c>
      <c r="F246" s="64" t="s">
        <v>84</v>
      </c>
      <c r="G246" s="67">
        <v>2</v>
      </c>
      <c r="H246" s="68">
        <v>3.97</v>
      </c>
      <c r="I246" s="68">
        <f t="shared" si="22"/>
        <v>5.07</v>
      </c>
      <c r="J246" s="68">
        <f t="shared" si="23"/>
        <v>10.14</v>
      </c>
    </row>
    <row r="247" spans="1:10" s="14" customFormat="1" ht="27" outlineLevel="1">
      <c r="A247" s="15"/>
      <c r="B247" s="105" t="s">
        <v>598</v>
      </c>
      <c r="C247" s="105">
        <v>89502</v>
      </c>
      <c r="D247" s="64" t="s">
        <v>89</v>
      </c>
      <c r="E247" s="72" t="s">
        <v>657</v>
      </c>
      <c r="F247" s="64" t="s">
        <v>84</v>
      </c>
      <c r="G247" s="67">
        <v>2</v>
      </c>
      <c r="H247" s="68">
        <v>6.97</v>
      </c>
      <c r="I247" s="68">
        <f t="shared" si="22"/>
        <v>8.9</v>
      </c>
      <c r="J247" s="68">
        <f t="shared" si="23"/>
        <v>17.8</v>
      </c>
    </row>
    <row r="248" spans="1:10" s="14" customFormat="1" ht="27" outlineLevel="1">
      <c r="A248" s="15"/>
      <c r="B248" s="105" t="s">
        <v>599</v>
      </c>
      <c r="C248" s="105">
        <v>89515</v>
      </c>
      <c r="D248" s="64" t="s">
        <v>89</v>
      </c>
      <c r="E248" s="72" t="s">
        <v>658</v>
      </c>
      <c r="F248" s="64" t="s">
        <v>84</v>
      </c>
      <c r="G248" s="67">
        <v>2</v>
      </c>
      <c r="H248" s="68">
        <v>36.33</v>
      </c>
      <c r="I248" s="68">
        <f t="shared" si="22"/>
        <v>46.39</v>
      </c>
      <c r="J248" s="68">
        <f t="shared" si="23"/>
        <v>92.78</v>
      </c>
    </row>
    <row r="249" spans="1:10" s="14" customFormat="1" ht="27" outlineLevel="1">
      <c r="A249" s="15"/>
      <c r="B249" s="105" t="s">
        <v>600</v>
      </c>
      <c r="C249" s="105">
        <v>89523</v>
      </c>
      <c r="D249" s="64" t="s">
        <v>89</v>
      </c>
      <c r="E249" s="72" t="s">
        <v>659</v>
      </c>
      <c r="F249" s="64" t="s">
        <v>84</v>
      </c>
      <c r="G249" s="67">
        <v>2</v>
      </c>
      <c r="H249" s="68">
        <v>41.27</v>
      </c>
      <c r="I249" s="68">
        <f t="shared" si="22"/>
        <v>52.7</v>
      </c>
      <c r="J249" s="68">
        <f t="shared" si="23"/>
        <v>105.4</v>
      </c>
    </row>
    <row r="250" spans="1:10" s="14" customFormat="1" ht="27" outlineLevel="1">
      <c r="A250" s="15"/>
      <c r="B250" s="105" t="s">
        <v>601</v>
      </c>
      <c r="C250" s="105">
        <v>89358</v>
      </c>
      <c r="D250" s="64" t="s">
        <v>89</v>
      </c>
      <c r="E250" s="72" t="s">
        <v>661</v>
      </c>
      <c r="F250" s="64" t="s">
        <v>84</v>
      </c>
      <c r="G250" s="67">
        <v>3</v>
      </c>
      <c r="H250" s="68">
        <v>3.16</v>
      </c>
      <c r="I250" s="68">
        <f t="shared" si="22"/>
        <v>4.04</v>
      </c>
      <c r="J250" s="68">
        <f t="shared" si="23"/>
        <v>12.12</v>
      </c>
    </row>
    <row r="251" spans="1:10" s="14" customFormat="1" ht="27" outlineLevel="1">
      <c r="A251" s="15"/>
      <c r="B251" s="105" t="s">
        <v>602</v>
      </c>
      <c r="C251" s="105">
        <v>89362</v>
      </c>
      <c r="D251" s="64" t="s">
        <v>89</v>
      </c>
      <c r="E251" s="72" t="s">
        <v>662</v>
      </c>
      <c r="F251" s="64" t="s">
        <v>84</v>
      </c>
      <c r="G251" s="67">
        <v>151</v>
      </c>
      <c r="H251" s="68">
        <v>3.74</v>
      </c>
      <c r="I251" s="68">
        <f t="shared" si="22"/>
        <v>4.78</v>
      </c>
      <c r="J251" s="68">
        <f t="shared" si="23"/>
        <v>721.78</v>
      </c>
    </row>
    <row r="252" spans="1:10" s="14" customFormat="1" ht="27" outlineLevel="1">
      <c r="A252" s="15"/>
      <c r="B252" s="105" t="s">
        <v>603</v>
      </c>
      <c r="C252" s="105">
        <v>89367</v>
      </c>
      <c r="D252" s="64" t="s">
        <v>89</v>
      </c>
      <c r="E252" s="72" t="s">
        <v>663</v>
      </c>
      <c r="F252" s="64" t="s">
        <v>84</v>
      </c>
      <c r="G252" s="67">
        <v>3</v>
      </c>
      <c r="H252" s="68">
        <v>5.0599999999999996</v>
      </c>
      <c r="I252" s="68">
        <f t="shared" si="22"/>
        <v>6.46</v>
      </c>
      <c r="J252" s="68">
        <f t="shared" si="23"/>
        <v>19.38</v>
      </c>
    </row>
    <row r="253" spans="1:10" s="14" customFormat="1" ht="27" outlineLevel="1">
      <c r="A253" s="15"/>
      <c r="B253" s="105" t="s">
        <v>604</v>
      </c>
      <c r="C253" s="105">
        <v>89501</v>
      </c>
      <c r="D253" s="64" t="s">
        <v>89</v>
      </c>
      <c r="E253" s="72" t="s">
        <v>664</v>
      </c>
      <c r="F253" s="64" t="s">
        <v>84</v>
      </c>
      <c r="G253" s="67">
        <v>20</v>
      </c>
      <c r="H253" s="68">
        <v>6.05</v>
      </c>
      <c r="I253" s="68">
        <f t="shared" si="22"/>
        <v>7.73</v>
      </c>
      <c r="J253" s="68">
        <f t="shared" si="23"/>
        <v>154.6</v>
      </c>
    </row>
    <row r="254" spans="1:10" s="14" customFormat="1" ht="27" outlineLevel="1">
      <c r="A254" s="15"/>
      <c r="B254" s="105" t="s">
        <v>605</v>
      </c>
      <c r="C254" s="105">
        <v>89505</v>
      </c>
      <c r="D254" s="64" t="s">
        <v>89</v>
      </c>
      <c r="E254" s="72" t="s">
        <v>665</v>
      </c>
      <c r="F254" s="64" t="s">
        <v>84</v>
      </c>
      <c r="G254" s="67">
        <v>11</v>
      </c>
      <c r="H254" s="68">
        <v>16.989999999999998</v>
      </c>
      <c r="I254" s="68">
        <f t="shared" si="22"/>
        <v>21.7</v>
      </c>
      <c r="J254" s="68">
        <f t="shared" si="23"/>
        <v>238.7</v>
      </c>
    </row>
    <row r="255" spans="1:10" s="14" customFormat="1" ht="27" outlineLevel="1">
      <c r="A255" s="15"/>
      <c r="B255" s="105" t="s">
        <v>606</v>
      </c>
      <c r="C255" s="105">
        <v>89521</v>
      </c>
      <c r="D255" s="64" t="s">
        <v>89</v>
      </c>
      <c r="E255" s="72" t="s">
        <v>666</v>
      </c>
      <c r="F255" s="64" t="s">
        <v>84</v>
      </c>
      <c r="G255" s="67">
        <v>2</v>
      </c>
      <c r="H255" s="68">
        <v>53.16</v>
      </c>
      <c r="I255" s="68">
        <f t="shared" si="22"/>
        <v>67.89</v>
      </c>
      <c r="J255" s="68">
        <f t="shared" si="23"/>
        <v>135.78</v>
      </c>
    </row>
    <row r="256" spans="1:10" s="14" customFormat="1" ht="27" outlineLevel="1">
      <c r="A256" s="15"/>
      <c r="B256" s="105" t="s">
        <v>607</v>
      </c>
      <c r="C256" s="105">
        <v>89521</v>
      </c>
      <c r="D256" s="64" t="s">
        <v>89</v>
      </c>
      <c r="E256" s="72" t="s">
        <v>667</v>
      </c>
      <c r="F256" s="64" t="s">
        <v>84</v>
      </c>
      <c r="G256" s="67">
        <v>10</v>
      </c>
      <c r="H256" s="68">
        <v>53.16</v>
      </c>
      <c r="I256" s="68">
        <f t="shared" si="22"/>
        <v>67.89</v>
      </c>
      <c r="J256" s="68">
        <f t="shared" si="23"/>
        <v>678.9</v>
      </c>
    </row>
    <row r="257" spans="1:10" s="14" customFormat="1" ht="27" outlineLevel="1">
      <c r="A257" s="15"/>
      <c r="B257" s="105" t="s">
        <v>608</v>
      </c>
      <c r="C257" s="105">
        <v>89529</v>
      </c>
      <c r="D257" s="64" t="s">
        <v>89</v>
      </c>
      <c r="E257" s="72" t="s">
        <v>660</v>
      </c>
      <c r="F257" s="64" t="s">
        <v>84</v>
      </c>
      <c r="G257" s="67">
        <v>7</v>
      </c>
      <c r="H257" s="68">
        <v>20.309999999999999</v>
      </c>
      <c r="I257" s="68">
        <f t="shared" si="22"/>
        <v>25.94</v>
      </c>
      <c r="J257" s="68">
        <f t="shared" si="23"/>
        <v>181.58</v>
      </c>
    </row>
    <row r="258" spans="1:10" s="14" customFormat="1" ht="27" outlineLevel="1">
      <c r="A258" s="15"/>
      <c r="B258" s="105" t="s">
        <v>609</v>
      </c>
      <c r="C258" s="105">
        <v>89645</v>
      </c>
      <c r="D258" s="64" t="s">
        <v>89</v>
      </c>
      <c r="E258" s="72" t="s">
        <v>668</v>
      </c>
      <c r="F258" s="64" t="s">
        <v>84</v>
      </c>
      <c r="G258" s="67">
        <v>3</v>
      </c>
      <c r="H258" s="68">
        <v>11.24</v>
      </c>
      <c r="I258" s="68">
        <f t="shared" si="22"/>
        <v>14.35</v>
      </c>
      <c r="J258" s="68">
        <f t="shared" si="23"/>
        <v>43.05</v>
      </c>
    </row>
    <row r="259" spans="1:10" s="14" customFormat="1" ht="27" outlineLevel="1">
      <c r="A259" s="15"/>
      <c r="B259" s="105" t="s">
        <v>610</v>
      </c>
      <c r="C259" s="105">
        <v>89412</v>
      </c>
      <c r="D259" s="64" t="s">
        <v>89</v>
      </c>
      <c r="E259" s="72" t="s">
        <v>687</v>
      </c>
      <c r="F259" s="64" t="s">
        <v>84</v>
      </c>
      <c r="G259" s="67">
        <v>5</v>
      </c>
      <c r="H259" s="68">
        <v>3.64</v>
      </c>
      <c r="I259" s="68">
        <f t="shared" si="22"/>
        <v>4.6500000000000004</v>
      </c>
      <c r="J259" s="68">
        <f t="shared" si="23"/>
        <v>23.25</v>
      </c>
    </row>
    <row r="260" spans="1:10" s="14" customFormat="1" ht="27" outlineLevel="1">
      <c r="A260" s="15"/>
      <c r="B260" s="105" t="s">
        <v>611</v>
      </c>
      <c r="C260" s="105">
        <v>90373</v>
      </c>
      <c r="D260" s="64" t="s">
        <v>89</v>
      </c>
      <c r="E260" s="72" t="s">
        <v>682</v>
      </c>
      <c r="F260" s="64" t="s">
        <v>84</v>
      </c>
      <c r="G260" s="67">
        <v>7</v>
      </c>
      <c r="H260" s="68">
        <v>6.56</v>
      </c>
      <c r="I260" s="68">
        <f t="shared" si="22"/>
        <v>8.3800000000000008</v>
      </c>
      <c r="J260" s="68">
        <f t="shared" si="23"/>
        <v>58.66</v>
      </c>
    </row>
    <row r="261" spans="1:10" s="14" customFormat="1" ht="40.5" outlineLevel="1">
      <c r="A261" s="15"/>
      <c r="B261" s="105" t="s">
        <v>612</v>
      </c>
      <c r="C261" s="105">
        <v>89645</v>
      </c>
      <c r="D261" s="64" t="s">
        <v>89</v>
      </c>
      <c r="E261" s="72" t="s">
        <v>683</v>
      </c>
      <c r="F261" s="64" t="s">
        <v>84</v>
      </c>
      <c r="G261" s="67">
        <v>88</v>
      </c>
      <c r="H261" s="68">
        <v>11.24</v>
      </c>
      <c r="I261" s="68">
        <f t="shared" si="22"/>
        <v>14.35</v>
      </c>
      <c r="J261" s="68">
        <f t="shared" si="23"/>
        <v>1262.8</v>
      </c>
    </row>
    <row r="262" spans="1:10" s="14" customFormat="1" ht="13.5" outlineLevel="1">
      <c r="A262" s="15"/>
      <c r="B262" s="105" t="s">
        <v>613</v>
      </c>
      <c r="C262" s="105">
        <v>89424</v>
      </c>
      <c r="D262" s="105" t="s">
        <v>89</v>
      </c>
      <c r="E262" s="98" t="s">
        <v>591</v>
      </c>
      <c r="F262" s="64" t="s">
        <v>84</v>
      </c>
      <c r="G262" s="67">
        <v>15</v>
      </c>
      <c r="H262" s="68">
        <v>2.14</v>
      </c>
      <c r="I262" s="68">
        <f t="shared" si="22"/>
        <v>2.73</v>
      </c>
      <c r="J262" s="68">
        <f t="shared" si="23"/>
        <v>40.950000000000003</v>
      </c>
    </row>
    <row r="263" spans="1:10" s="14" customFormat="1" ht="27" outlineLevel="1">
      <c r="A263" s="15"/>
      <c r="B263" s="105" t="s">
        <v>614</v>
      </c>
      <c r="C263" s="64">
        <v>89980</v>
      </c>
      <c r="D263" s="64" t="s">
        <v>89</v>
      </c>
      <c r="E263" s="72" t="s">
        <v>684</v>
      </c>
      <c r="F263" s="64" t="s">
        <v>84</v>
      </c>
      <c r="G263" s="67">
        <v>14</v>
      </c>
      <c r="H263" s="68">
        <v>5.39</v>
      </c>
      <c r="I263" s="68">
        <f t="shared" si="22"/>
        <v>6.88</v>
      </c>
      <c r="J263" s="68">
        <f t="shared" si="23"/>
        <v>96.32</v>
      </c>
    </row>
    <row r="264" spans="1:10" s="14" customFormat="1" ht="27" outlineLevel="1">
      <c r="A264" s="15"/>
      <c r="B264" s="105" t="s">
        <v>615</v>
      </c>
      <c r="C264" s="105">
        <v>89395</v>
      </c>
      <c r="D264" s="64" t="s">
        <v>89</v>
      </c>
      <c r="E264" s="72" t="s">
        <v>670</v>
      </c>
      <c r="F264" s="64" t="s">
        <v>84</v>
      </c>
      <c r="G264" s="67">
        <v>37</v>
      </c>
      <c r="H264" s="68">
        <v>5.29</v>
      </c>
      <c r="I264" s="68">
        <f t="shared" si="22"/>
        <v>6.76</v>
      </c>
      <c r="J264" s="68">
        <f t="shared" si="23"/>
        <v>250.12</v>
      </c>
    </row>
    <row r="265" spans="1:10" s="14" customFormat="1" ht="27" outlineLevel="1">
      <c r="A265" s="15"/>
      <c r="B265" s="105" t="s">
        <v>616</v>
      </c>
      <c r="C265" s="105">
        <v>89443</v>
      </c>
      <c r="D265" s="64" t="s">
        <v>89</v>
      </c>
      <c r="E265" s="72" t="s">
        <v>671</v>
      </c>
      <c r="F265" s="64" t="s">
        <v>84</v>
      </c>
      <c r="G265" s="67">
        <v>1</v>
      </c>
      <c r="H265" s="68">
        <v>5.85</v>
      </c>
      <c r="I265" s="68">
        <f t="shared" si="22"/>
        <v>7.47</v>
      </c>
      <c r="J265" s="68">
        <f t="shared" si="23"/>
        <v>7.47</v>
      </c>
    </row>
    <row r="266" spans="1:10" s="14" customFormat="1" ht="27" outlineLevel="1">
      <c r="A266" s="15"/>
      <c r="B266" s="105" t="s">
        <v>617</v>
      </c>
      <c r="C266" s="105">
        <v>89625</v>
      </c>
      <c r="D266" s="64" t="s">
        <v>89</v>
      </c>
      <c r="E266" s="72" t="s">
        <v>672</v>
      </c>
      <c r="F266" s="64" t="s">
        <v>84</v>
      </c>
      <c r="G266" s="67">
        <v>13</v>
      </c>
      <c r="H266" s="68">
        <v>10.25</v>
      </c>
      <c r="I266" s="68">
        <f t="shared" si="22"/>
        <v>13.09</v>
      </c>
      <c r="J266" s="68">
        <f t="shared" si="23"/>
        <v>170.17</v>
      </c>
    </row>
    <row r="267" spans="1:10" s="14" customFormat="1" ht="27" outlineLevel="1">
      <c r="A267" s="15"/>
      <c r="B267" s="105" t="s">
        <v>618</v>
      </c>
      <c r="C267" s="105">
        <v>89628</v>
      </c>
      <c r="D267" s="64" t="s">
        <v>89</v>
      </c>
      <c r="E267" s="72" t="s">
        <v>673</v>
      </c>
      <c r="F267" s="64" t="s">
        <v>84</v>
      </c>
      <c r="G267" s="67">
        <v>12</v>
      </c>
      <c r="H267" s="68">
        <v>26.93</v>
      </c>
      <c r="I267" s="68">
        <f t="shared" si="22"/>
        <v>34.39</v>
      </c>
      <c r="J267" s="68">
        <f t="shared" si="23"/>
        <v>412.68</v>
      </c>
    </row>
    <row r="268" spans="1:10" s="14" customFormat="1" ht="27" outlineLevel="1">
      <c r="A268" s="15"/>
      <c r="B268" s="105" t="s">
        <v>619</v>
      </c>
      <c r="C268" s="105">
        <v>89566</v>
      </c>
      <c r="D268" s="64" t="s">
        <v>89</v>
      </c>
      <c r="E268" s="72" t="s">
        <v>674</v>
      </c>
      <c r="F268" s="64" t="s">
        <v>84</v>
      </c>
      <c r="G268" s="67">
        <v>3</v>
      </c>
      <c r="H268" s="68">
        <v>24.28</v>
      </c>
      <c r="I268" s="68">
        <f t="shared" si="22"/>
        <v>31.01</v>
      </c>
      <c r="J268" s="68">
        <f t="shared" si="23"/>
        <v>93.03</v>
      </c>
    </row>
    <row r="269" spans="1:10" s="14" customFormat="1" ht="27" outlineLevel="1">
      <c r="A269" s="15"/>
      <c r="B269" s="105" t="s">
        <v>620</v>
      </c>
      <c r="C269" s="105">
        <v>89566</v>
      </c>
      <c r="D269" s="64" t="s">
        <v>89</v>
      </c>
      <c r="E269" s="72" t="s">
        <v>675</v>
      </c>
      <c r="F269" s="64" t="s">
        <v>84</v>
      </c>
      <c r="G269" s="67">
        <v>9</v>
      </c>
      <c r="H269" s="68">
        <v>24.28</v>
      </c>
      <c r="I269" s="68">
        <f t="shared" si="22"/>
        <v>31.01</v>
      </c>
      <c r="J269" s="68">
        <f t="shared" si="23"/>
        <v>279.08999999999997</v>
      </c>
    </row>
    <row r="270" spans="1:10" s="14" customFormat="1" ht="27" outlineLevel="1">
      <c r="A270" s="15"/>
      <c r="B270" s="105" t="s">
        <v>621</v>
      </c>
      <c r="C270" s="105">
        <v>89559</v>
      </c>
      <c r="D270" s="64" t="s">
        <v>89</v>
      </c>
      <c r="E270" s="72" t="s">
        <v>669</v>
      </c>
      <c r="F270" s="64" t="s">
        <v>84</v>
      </c>
      <c r="G270" s="67">
        <v>2</v>
      </c>
      <c r="H270" s="68">
        <v>35.31</v>
      </c>
      <c r="I270" s="68">
        <f t="shared" si="22"/>
        <v>45.09</v>
      </c>
      <c r="J270" s="68">
        <f t="shared" si="23"/>
        <v>90.18</v>
      </c>
    </row>
    <row r="271" spans="1:10" s="14" customFormat="1" ht="27" outlineLevel="1">
      <c r="A271" s="15"/>
      <c r="B271" s="105" t="s">
        <v>622</v>
      </c>
      <c r="C271" s="105">
        <v>89622</v>
      </c>
      <c r="D271" s="64" t="s">
        <v>89</v>
      </c>
      <c r="E271" s="72" t="s">
        <v>676</v>
      </c>
      <c r="F271" s="64" t="s">
        <v>84</v>
      </c>
      <c r="G271" s="67">
        <v>3</v>
      </c>
      <c r="H271" s="68">
        <v>6.44</v>
      </c>
      <c r="I271" s="68">
        <f t="shared" si="22"/>
        <v>8.2200000000000006</v>
      </c>
      <c r="J271" s="68">
        <f t="shared" si="23"/>
        <v>24.66</v>
      </c>
    </row>
    <row r="272" spans="1:10" s="14" customFormat="1" ht="27" outlineLevel="1">
      <c r="A272" s="15"/>
      <c r="B272" s="105" t="s">
        <v>623</v>
      </c>
      <c r="C272" s="105">
        <v>89627</v>
      </c>
      <c r="D272" s="64" t="s">
        <v>89</v>
      </c>
      <c r="E272" s="72" t="s">
        <v>677</v>
      </c>
      <c r="F272" s="64" t="s">
        <v>84</v>
      </c>
      <c r="G272" s="67">
        <v>28</v>
      </c>
      <c r="H272" s="68">
        <v>10.34</v>
      </c>
      <c r="I272" s="68">
        <f t="shared" si="22"/>
        <v>13.2</v>
      </c>
      <c r="J272" s="68">
        <f t="shared" si="23"/>
        <v>369.6</v>
      </c>
    </row>
    <row r="273" spans="1:10" s="14" customFormat="1" ht="27" outlineLevel="1">
      <c r="A273" s="15"/>
      <c r="B273" s="105" t="s">
        <v>624</v>
      </c>
      <c r="C273" s="105">
        <v>89626</v>
      </c>
      <c r="D273" s="64" t="s">
        <v>89</v>
      </c>
      <c r="E273" s="72" t="s">
        <v>1091</v>
      </c>
      <c r="F273" s="64" t="s">
        <v>84</v>
      </c>
      <c r="G273" s="67">
        <v>1</v>
      </c>
      <c r="H273" s="68">
        <v>15.61</v>
      </c>
      <c r="I273" s="68">
        <f t="shared" si="22"/>
        <v>19.93</v>
      </c>
      <c r="J273" s="68">
        <f t="shared" si="23"/>
        <v>19.93</v>
      </c>
    </row>
    <row r="274" spans="1:10" s="14" customFormat="1" ht="27" outlineLevel="1">
      <c r="A274" s="15"/>
      <c r="B274" s="105" t="s">
        <v>625</v>
      </c>
      <c r="C274" s="105">
        <v>89630</v>
      </c>
      <c r="D274" s="64" t="s">
        <v>89</v>
      </c>
      <c r="E274" s="72" t="s">
        <v>678</v>
      </c>
      <c r="F274" s="64" t="s">
        <v>84</v>
      </c>
      <c r="G274" s="67">
        <v>11</v>
      </c>
      <c r="H274" s="68">
        <v>32.81</v>
      </c>
      <c r="I274" s="68">
        <f t="shared" si="22"/>
        <v>41.9</v>
      </c>
      <c r="J274" s="68">
        <f t="shared" si="23"/>
        <v>460.9</v>
      </c>
    </row>
    <row r="275" spans="1:10" s="14" customFormat="1" ht="27" outlineLevel="1">
      <c r="A275" s="15"/>
      <c r="B275" s="105" t="s">
        <v>626</v>
      </c>
      <c r="C275" s="105">
        <v>89630</v>
      </c>
      <c r="D275" s="64" t="s">
        <v>89</v>
      </c>
      <c r="E275" s="72" t="s">
        <v>679</v>
      </c>
      <c r="F275" s="64" t="s">
        <v>84</v>
      </c>
      <c r="G275" s="67">
        <v>5</v>
      </c>
      <c r="H275" s="68">
        <v>32.81</v>
      </c>
      <c r="I275" s="68">
        <f t="shared" si="22"/>
        <v>41.9</v>
      </c>
      <c r="J275" s="68">
        <f t="shared" si="23"/>
        <v>209.5</v>
      </c>
    </row>
    <row r="276" spans="1:10" s="14" customFormat="1" ht="27" outlineLevel="1">
      <c r="A276" s="15"/>
      <c r="B276" s="105" t="s">
        <v>627</v>
      </c>
      <c r="C276" s="105">
        <v>89632</v>
      </c>
      <c r="D276" s="64" t="s">
        <v>89</v>
      </c>
      <c r="E276" s="72" t="s">
        <v>680</v>
      </c>
      <c r="F276" s="64" t="s">
        <v>84</v>
      </c>
      <c r="G276" s="67">
        <v>5</v>
      </c>
      <c r="H276" s="68">
        <v>61.6</v>
      </c>
      <c r="I276" s="68">
        <f t="shared" si="22"/>
        <v>78.66</v>
      </c>
      <c r="J276" s="68">
        <f t="shared" si="23"/>
        <v>393.3</v>
      </c>
    </row>
    <row r="277" spans="1:10" s="14" customFormat="1" ht="27" outlineLevel="1">
      <c r="A277" s="15"/>
      <c r="B277" s="105" t="s">
        <v>628</v>
      </c>
      <c r="C277" s="105">
        <v>89632</v>
      </c>
      <c r="D277" s="64" t="s">
        <v>89</v>
      </c>
      <c r="E277" s="72" t="s">
        <v>681</v>
      </c>
      <c r="F277" s="64" t="s">
        <v>84</v>
      </c>
      <c r="G277" s="67">
        <v>2</v>
      </c>
      <c r="H277" s="68">
        <v>61.6</v>
      </c>
      <c r="I277" s="68">
        <f t="shared" si="22"/>
        <v>78.66</v>
      </c>
      <c r="J277" s="68">
        <f t="shared" si="23"/>
        <v>157.32</v>
      </c>
    </row>
    <row r="278" spans="1:10" s="14" customFormat="1" ht="40.5" outlineLevel="1">
      <c r="A278" s="15"/>
      <c r="B278" s="105" t="s">
        <v>629</v>
      </c>
      <c r="C278" s="64">
        <v>89394</v>
      </c>
      <c r="D278" s="64" t="s">
        <v>89</v>
      </c>
      <c r="E278" s="72" t="s">
        <v>685</v>
      </c>
      <c r="F278" s="64" t="s">
        <v>84</v>
      </c>
      <c r="G278" s="67">
        <v>20</v>
      </c>
      <c r="H278" s="68">
        <v>9.76</v>
      </c>
      <c r="I278" s="68">
        <f t="shared" si="22"/>
        <v>12.46</v>
      </c>
      <c r="J278" s="68">
        <f t="shared" si="23"/>
        <v>249.2</v>
      </c>
    </row>
    <row r="279" spans="1:10" s="14" customFormat="1" ht="27" outlineLevel="1">
      <c r="A279" s="15"/>
      <c r="B279" s="105" t="s">
        <v>630</v>
      </c>
      <c r="C279" s="105">
        <v>90374</v>
      </c>
      <c r="D279" s="64" t="s">
        <v>89</v>
      </c>
      <c r="E279" s="72" t="s">
        <v>686</v>
      </c>
      <c r="F279" s="64" t="s">
        <v>84</v>
      </c>
      <c r="G279" s="67">
        <v>3</v>
      </c>
      <c r="H279" s="68">
        <v>11.24</v>
      </c>
      <c r="I279" s="68">
        <f t="shared" si="22"/>
        <v>14.35</v>
      </c>
      <c r="J279" s="68">
        <f t="shared" si="23"/>
        <v>43.05</v>
      </c>
    </row>
    <row r="280" spans="1:10" s="14" customFormat="1" ht="27" outlineLevel="1">
      <c r="A280" s="15"/>
      <c r="B280" s="105" t="s">
        <v>631</v>
      </c>
      <c r="C280" s="105">
        <v>89439</v>
      </c>
      <c r="D280" s="64" t="s">
        <v>89</v>
      </c>
      <c r="E280" s="72" t="s">
        <v>595</v>
      </c>
      <c r="F280" s="64" t="s">
        <v>84</v>
      </c>
      <c r="G280" s="67">
        <v>1</v>
      </c>
      <c r="H280" s="68">
        <v>4.09</v>
      </c>
      <c r="I280" s="68">
        <f t="shared" ref="I280:I295" si="24">ROUND(H280*1.277,2)</f>
        <v>5.22</v>
      </c>
      <c r="J280" s="68">
        <f t="shared" ref="J280:J295" si="25">ROUND(G280*I280,2)</f>
        <v>5.22</v>
      </c>
    </row>
    <row r="281" spans="1:10" s="14" customFormat="1" ht="27" outlineLevel="1">
      <c r="A281" s="15"/>
      <c r="B281" s="105" t="s">
        <v>632</v>
      </c>
      <c r="C281" s="104"/>
      <c r="D281" s="105" t="s">
        <v>4</v>
      </c>
      <c r="E281" s="98" t="s">
        <v>1140</v>
      </c>
      <c r="F281" s="64" t="s">
        <v>84</v>
      </c>
      <c r="G281" s="67">
        <v>26</v>
      </c>
      <c r="H281" s="68">
        <v>3.09</v>
      </c>
      <c r="I281" s="68">
        <f t="shared" si="24"/>
        <v>3.95</v>
      </c>
      <c r="J281" s="68">
        <f t="shared" si="25"/>
        <v>102.7</v>
      </c>
    </row>
    <row r="282" spans="1:10" s="14" customFormat="1" ht="40.5" outlineLevel="1">
      <c r="A282" s="15"/>
      <c r="B282" s="105" t="s">
        <v>633</v>
      </c>
      <c r="C282" s="104"/>
      <c r="D282" s="105" t="s">
        <v>4</v>
      </c>
      <c r="E282" s="98" t="s">
        <v>1141</v>
      </c>
      <c r="F282" s="64" t="s">
        <v>84</v>
      </c>
      <c r="G282" s="67">
        <v>26</v>
      </c>
      <c r="H282" s="68">
        <v>4.2699999999999996</v>
      </c>
      <c r="I282" s="68">
        <f t="shared" si="24"/>
        <v>5.45</v>
      </c>
      <c r="J282" s="68">
        <f t="shared" si="25"/>
        <v>141.69999999999999</v>
      </c>
    </row>
    <row r="283" spans="1:10" s="14" customFormat="1" ht="13.5" outlineLevel="1">
      <c r="A283" s="15"/>
      <c r="B283" s="105"/>
      <c r="C283" s="105"/>
      <c r="D283" s="85"/>
      <c r="E283" s="86" t="s">
        <v>596</v>
      </c>
      <c r="F283" s="91"/>
      <c r="G283" s="67">
        <v>0</v>
      </c>
      <c r="H283" s="68">
        <v>0</v>
      </c>
      <c r="I283" s="68">
        <f t="shared" si="24"/>
        <v>0</v>
      </c>
      <c r="J283" s="68">
        <f t="shared" si="25"/>
        <v>0</v>
      </c>
    </row>
    <row r="284" spans="1:10" s="14" customFormat="1" ht="27" outlineLevel="1">
      <c r="A284" s="15"/>
      <c r="B284" s="105" t="s">
        <v>634</v>
      </c>
      <c r="C284" s="105" t="s">
        <v>353</v>
      </c>
      <c r="D284" s="64" t="s">
        <v>89</v>
      </c>
      <c r="E284" s="66" t="s">
        <v>703</v>
      </c>
      <c r="F284" s="64" t="s">
        <v>84</v>
      </c>
      <c r="G284" s="67">
        <v>1</v>
      </c>
      <c r="H284" s="68">
        <v>75.790000000000006</v>
      </c>
      <c r="I284" s="68">
        <f t="shared" si="24"/>
        <v>96.78</v>
      </c>
      <c r="J284" s="68">
        <f t="shared" si="25"/>
        <v>96.78</v>
      </c>
    </row>
    <row r="285" spans="1:10" s="14" customFormat="1" ht="27" outlineLevel="1">
      <c r="A285" s="15"/>
      <c r="B285" s="105" t="s">
        <v>635</v>
      </c>
      <c r="C285" s="105" t="s">
        <v>354</v>
      </c>
      <c r="D285" s="64" t="s">
        <v>89</v>
      </c>
      <c r="E285" s="66" t="s">
        <v>704</v>
      </c>
      <c r="F285" s="64" t="s">
        <v>84</v>
      </c>
      <c r="G285" s="67">
        <v>1</v>
      </c>
      <c r="H285" s="68">
        <v>102.96</v>
      </c>
      <c r="I285" s="68">
        <f t="shared" si="24"/>
        <v>131.47999999999999</v>
      </c>
      <c r="J285" s="68">
        <f t="shared" si="25"/>
        <v>131.47999999999999</v>
      </c>
    </row>
    <row r="286" spans="1:10" s="14" customFormat="1" ht="27" outlineLevel="1">
      <c r="A286" s="15"/>
      <c r="B286" s="105" t="s">
        <v>636</v>
      </c>
      <c r="C286" s="105"/>
      <c r="D286" s="64" t="s">
        <v>4</v>
      </c>
      <c r="E286" s="66" t="s">
        <v>705</v>
      </c>
      <c r="F286" s="64" t="s">
        <v>84</v>
      </c>
      <c r="G286" s="67">
        <v>1</v>
      </c>
      <c r="H286" s="68">
        <v>22.94</v>
      </c>
      <c r="I286" s="68">
        <f t="shared" si="24"/>
        <v>29.29</v>
      </c>
      <c r="J286" s="68">
        <f t="shared" si="25"/>
        <v>29.29</v>
      </c>
    </row>
    <row r="287" spans="1:10" s="14" customFormat="1" ht="27" outlineLevel="1">
      <c r="A287" s="15"/>
      <c r="B287" s="105" t="s">
        <v>637</v>
      </c>
      <c r="C287" s="105" t="s">
        <v>226</v>
      </c>
      <c r="D287" s="64" t="s">
        <v>89</v>
      </c>
      <c r="E287" s="66" t="s">
        <v>706</v>
      </c>
      <c r="F287" s="64" t="s">
        <v>84</v>
      </c>
      <c r="G287" s="67">
        <v>8</v>
      </c>
      <c r="H287" s="68">
        <v>90.22</v>
      </c>
      <c r="I287" s="68">
        <f t="shared" si="24"/>
        <v>115.21</v>
      </c>
      <c r="J287" s="68">
        <f t="shared" si="25"/>
        <v>921.68</v>
      </c>
    </row>
    <row r="288" spans="1:10" s="14" customFormat="1" ht="27" outlineLevel="1">
      <c r="A288" s="15"/>
      <c r="B288" s="105" t="s">
        <v>638</v>
      </c>
      <c r="C288" s="105" t="s">
        <v>227</v>
      </c>
      <c r="D288" s="64" t="s">
        <v>89</v>
      </c>
      <c r="E288" s="66" t="s">
        <v>707</v>
      </c>
      <c r="F288" s="64" t="s">
        <v>84</v>
      </c>
      <c r="G288" s="67">
        <v>2</v>
      </c>
      <c r="H288" s="68">
        <v>175.29</v>
      </c>
      <c r="I288" s="68">
        <f t="shared" si="24"/>
        <v>223.85</v>
      </c>
      <c r="J288" s="68">
        <f t="shared" si="25"/>
        <v>447.7</v>
      </c>
    </row>
    <row r="289" spans="1:10" s="14" customFormat="1" ht="27" outlineLevel="1">
      <c r="A289" s="15"/>
      <c r="B289" s="105" t="s">
        <v>639</v>
      </c>
      <c r="C289" s="105" t="s">
        <v>356</v>
      </c>
      <c r="D289" s="64" t="s">
        <v>89</v>
      </c>
      <c r="E289" s="66" t="s">
        <v>708</v>
      </c>
      <c r="F289" s="64" t="s">
        <v>84</v>
      </c>
      <c r="G289" s="67">
        <v>2</v>
      </c>
      <c r="H289" s="68">
        <v>305.45</v>
      </c>
      <c r="I289" s="68">
        <f t="shared" si="24"/>
        <v>390.06</v>
      </c>
      <c r="J289" s="68">
        <f t="shared" si="25"/>
        <v>780.12</v>
      </c>
    </row>
    <row r="290" spans="1:10" s="14" customFormat="1" ht="27" outlineLevel="1">
      <c r="A290" s="15"/>
      <c r="B290" s="105" t="s">
        <v>640</v>
      </c>
      <c r="C290" s="105" t="s">
        <v>357</v>
      </c>
      <c r="D290" s="64" t="s">
        <v>89</v>
      </c>
      <c r="E290" s="66" t="s">
        <v>1092</v>
      </c>
      <c r="F290" s="64" t="s">
        <v>84</v>
      </c>
      <c r="G290" s="67">
        <v>2</v>
      </c>
      <c r="H290" s="68">
        <v>41.17</v>
      </c>
      <c r="I290" s="68">
        <f t="shared" si="24"/>
        <v>52.57</v>
      </c>
      <c r="J290" s="68">
        <f t="shared" si="25"/>
        <v>105.14</v>
      </c>
    </row>
    <row r="291" spans="1:10" s="14" customFormat="1" ht="27" outlineLevel="1">
      <c r="A291" s="15"/>
      <c r="B291" s="105" t="s">
        <v>641</v>
      </c>
      <c r="C291" s="105" t="s">
        <v>355</v>
      </c>
      <c r="D291" s="64" t="s">
        <v>89</v>
      </c>
      <c r="E291" s="66" t="s">
        <v>709</v>
      </c>
      <c r="F291" s="64" t="s">
        <v>84</v>
      </c>
      <c r="G291" s="67">
        <v>2</v>
      </c>
      <c r="H291" s="68">
        <v>511.3</v>
      </c>
      <c r="I291" s="68">
        <f t="shared" si="24"/>
        <v>652.92999999999995</v>
      </c>
      <c r="J291" s="68">
        <f t="shared" si="25"/>
        <v>1305.8599999999999</v>
      </c>
    </row>
    <row r="292" spans="1:10" s="14" customFormat="1" ht="27" outlineLevel="1">
      <c r="A292" s="15"/>
      <c r="B292" s="105" t="s">
        <v>642</v>
      </c>
      <c r="C292" s="105" t="s">
        <v>228</v>
      </c>
      <c r="D292" s="64" t="s">
        <v>89</v>
      </c>
      <c r="E292" s="66" t="s">
        <v>710</v>
      </c>
      <c r="F292" s="64" t="s">
        <v>84</v>
      </c>
      <c r="G292" s="67">
        <v>1</v>
      </c>
      <c r="H292" s="68">
        <v>69.97</v>
      </c>
      <c r="I292" s="68">
        <f t="shared" si="24"/>
        <v>89.35</v>
      </c>
      <c r="J292" s="68">
        <f t="shared" si="25"/>
        <v>89.35</v>
      </c>
    </row>
    <row r="293" spans="1:10" s="14" customFormat="1" ht="27" outlineLevel="1">
      <c r="A293" s="15"/>
      <c r="B293" s="105" t="s">
        <v>643</v>
      </c>
      <c r="C293" s="105" t="s">
        <v>354</v>
      </c>
      <c r="D293" s="64" t="s">
        <v>89</v>
      </c>
      <c r="E293" s="66" t="s">
        <v>711</v>
      </c>
      <c r="F293" s="64" t="s">
        <v>84</v>
      </c>
      <c r="G293" s="67">
        <v>5</v>
      </c>
      <c r="H293" s="68">
        <v>102.96</v>
      </c>
      <c r="I293" s="68">
        <f t="shared" si="24"/>
        <v>131.47999999999999</v>
      </c>
      <c r="J293" s="68">
        <f t="shared" si="25"/>
        <v>657.4</v>
      </c>
    </row>
    <row r="294" spans="1:10" s="14" customFormat="1" ht="27" outlineLevel="1">
      <c r="A294" s="15"/>
      <c r="B294" s="105" t="s">
        <v>644</v>
      </c>
      <c r="C294" s="105" t="s">
        <v>228</v>
      </c>
      <c r="D294" s="64" t="s">
        <v>89</v>
      </c>
      <c r="E294" s="66" t="s">
        <v>712</v>
      </c>
      <c r="F294" s="64" t="s">
        <v>84</v>
      </c>
      <c r="G294" s="67">
        <v>31</v>
      </c>
      <c r="H294" s="68">
        <v>69.97</v>
      </c>
      <c r="I294" s="68">
        <f t="shared" si="24"/>
        <v>89.35</v>
      </c>
      <c r="J294" s="68">
        <f t="shared" si="25"/>
        <v>2769.85</v>
      </c>
    </row>
    <row r="295" spans="1:10" s="14" customFormat="1" ht="27" outlineLevel="1">
      <c r="A295" s="15"/>
      <c r="B295" s="105" t="s">
        <v>645</v>
      </c>
      <c r="C295" s="105">
        <v>89985</v>
      </c>
      <c r="D295" s="64" t="s">
        <v>89</v>
      </c>
      <c r="E295" s="66" t="s">
        <v>713</v>
      </c>
      <c r="F295" s="64" t="s">
        <v>84</v>
      </c>
      <c r="G295" s="67">
        <v>15</v>
      </c>
      <c r="H295" s="68">
        <v>50.06</v>
      </c>
      <c r="I295" s="68">
        <f t="shared" si="24"/>
        <v>63.93</v>
      </c>
      <c r="J295" s="68">
        <f t="shared" si="25"/>
        <v>958.95</v>
      </c>
    </row>
    <row r="296" spans="1:10" s="14" customFormat="1" outlineLevel="1">
      <c r="A296" s="15"/>
      <c r="B296" s="73"/>
      <c r="C296" s="74"/>
      <c r="D296" s="74"/>
      <c r="E296" s="75"/>
      <c r="F296" s="74"/>
      <c r="G296" s="76"/>
      <c r="H296" s="77" t="s">
        <v>239</v>
      </c>
      <c r="I296" s="78"/>
      <c r="J296" s="78">
        <f>SUM(J216:J295)</f>
        <v>29532.959999999999</v>
      </c>
    </row>
    <row r="297" spans="1:10" s="14" customFormat="1" ht="13.5">
      <c r="A297" s="15"/>
      <c r="B297" s="79"/>
      <c r="C297" s="79"/>
      <c r="D297" s="79"/>
      <c r="E297" s="80"/>
      <c r="F297" s="79"/>
      <c r="G297" s="81"/>
      <c r="H297" s="82"/>
      <c r="I297" s="83"/>
      <c r="J297" s="83"/>
    </row>
    <row r="298" spans="1:10" s="14" customFormat="1" ht="13.5">
      <c r="A298" s="15"/>
      <c r="B298" s="107">
        <v>13</v>
      </c>
      <c r="C298" s="107"/>
      <c r="D298" s="107"/>
      <c r="E298" s="108" t="s">
        <v>22</v>
      </c>
      <c r="F298" s="109"/>
      <c r="G298" s="110"/>
      <c r="H298" s="110"/>
      <c r="I298" s="110"/>
      <c r="J298" s="63"/>
    </row>
    <row r="299" spans="1:10" s="14" customFormat="1" ht="13.5" outlineLevel="1">
      <c r="A299" s="15"/>
      <c r="B299" s="102"/>
      <c r="C299" s="102"/>
      <c r="D299" s="102"/>
      <c r="E299" s="103" t="s">
        <v>53</v>
      </c>
      <c r="F299" s="104"/>
      <c r="G299" s="67">
        <v>0</v>
      </c>
      <c r="H299" s="68"/>
      <c r="I299" s="68"/>
      <c r="J299" s="68"/>
    </row>
    <row r="300" spans="1:10" s="14" customFormat="1" ht="27" outlineLevel="1">
      <c r="A300" s="15"/>
      <c r="B300" s="105" t="s">
        <v>37</v>
      </c>
      <c r="C300" s="64">
        <v>89848</v>
      </c>
      <c r="D300" s="105" t="s">
        <v>89</v>
      </c>
      <c r="E300" s="98" t="s">
        <v>794</v>
      </c>
      <c r="F300" s="105" t="s">
        <v>102</v>
      </c>
      <c r="G300" s="67">
        <v>237.27</v>
      </c>
      <c r="H300" s="68">
        <v>14.4</v>
      </c>
      <c r="I300" s="68">
        <f t="shared" ref="I300:I309" si="26">ROUND(H300*1.277,2)</f>
        <v>18.39</v>
      </c>
      <c r="J300" s="68">
        <f t="shared" ref="J300:J309" si="27">ROUND(G300*I300,2)</f>
        <v>4363.3999999999996</v>
      </c>
    </row>
    <row r="301" spans="1:10" s="14" customFormat="1" ht="27" outlineLevel="1">
      <c r="A301" s="15"/>
      <c r="B301" s="105" t="s">
        <v>13</v>
      </c>
      <c r="C301" s="64">
        <v>89849</v>
      </c>
      <c r="D301" s="64" t="s">
        <v>89</v>
      </c>
      <c r="E301" s="72" t="s">
        <v>793</v>
      </c>
      <c r="F301" s="64" t="s">
        <v>102</v>
      </c>
      <c r="G301" s="67">
        <v>107.14</v>
      </c>
      <c r="H301" s="68">
        <v>27.62</v>
      </c>
      <c r="I301" s="68">
        <f t="shared" si="26"/>
        <v>35.270000000000003</v>
      </c>
      <c r="J301" s="68">
        <f t="shared" si="27"/>
        <v>3778.83</v>
      </c>
    </row>
    <row r="302" spans="1:10" s="14" customFormat="1" ht="27" outlineLevel="1">
      <c r="A302" s="15"/>
      <c r="B302" s="105" t="s">
        <v>40</v>
      </c>
      <c r="C302" s="64">
        <v>89811</v>
      </c>
      <c r="D302" s="64" t="s">
        <v>89</v>
      </c>
      <c r="E302" s="72" t="s">
        <v>792</v>
      </c>
      <c r="F302" s="64" t="s">
        <v>84</v>
      </c>
      <c r="G302" s="67">
        <v>52</v>
      </c>
      <c r="H302" s="68">
        <v>15.18</v>
      </c>
      <c r="I302" s="68">
        <f t="shared" si="26"/>
        <v>19.38</v>
      </c>
      <c r="J302" s="68">
        <f t="shared" si="27"/>
        <v>1007.76</v>
      </c>
    </row>
    <row r="303" spans="1:10" s="14" customFormat="1" ht="13.5" outlineLevel="1">
      <c r="A303" s="15"/>
      <c r="B303" s="105" t="s">
        <v>42</v>
      </c>
      <c r="C303" s="64">
        <v>89746</v>
      </c>
      <c r="D303" s="64" t="s">
        <v>89</v>
      </c>
      <c r="E303" s="72" t="s">
        <v>789</v>
      </c>
      <c r="F303" s="64" t="s">
        <v>84</v>
      </c>
      <c r="G303" s="67">
        <v>26</v>
      </c>
      <c r="H303" s="68">
        <v>10.52</v>
      </c>
      <c r="I303" s="68">
        <f t="shared" si="26"/>
        <v>13.43</v>
      </c>
      <c r="J303" s="68">
        <f t="shared" si="27"/>
        <v>349.18</v>
      </c>
    </row>
    <row r="304" spans="1:10" s="14" customFormat="1" ht="13.5" outlineLevel="1">
      <c r="A304" s="15"/>
      <c r="B304" s="105" t="s">
        <v>45</v>
      </c>
      <c r="C304" s="64">
        <v>89744</v>
      </c>
      <c r="D304" s="64" t="s">
        <v>89</v>
      </c>
      <c r="E304" s="72" t="s">
        <v>790</v>
      </c>
      <c r="F304" s="64" t="s">
        <v>84</v>
      </c>
      <c r="G304" s="67">
        <v>4</v>
      </c>
      <c r="H304" s="68">
        <v>10.85</v>
      </c>
      <c r="I304" s="68">
        <f t="shared" si="26"/>
        <v>13.86</v>
      </c>
      <c r="J304" s="68">
        <f t="shared" si="27"/>
        <v>55.44</v>
      </c>
    </row>
    <row r="305" spans="1:10" s="14" customFormat="1" ht="27" outlineLevel="1">
      <c r="A305" s="15"/>
      <c r="B305" s="105" t="s">
        <v>266</v>
      </c>
      <c r="C305" s="64">
        <v>89693</v>
      </c>
      <c r="D305" s="64" t="s">
        <v>89</v>
      </c>
      <c r="E305" s="72" t="s">
        <v>791</v>
      </c>
      <c r="F305" s="64" t="s">
        <v>84</v>
      </c>
      <c r="G305" s="67">
        <v>4</v>
      </c>
      <c r="H305" s="68">
        <v>38.75</v>
      </c>
      <c r="I305" s="68">
        <f t="shared" si="26"/>
        <v>49.48</v>
      </c>
      <c r="J305" s="68">
        <f t="shared" si="27"/>
        <v>197.92</v>
      </c>
    </row>
    <row r="306" spans="1:10" s="14" customFormat="1" ht="27" outlineLevel="1">
      <c r="A306" s="15"/>
      <c r="B306" s="105" t="s">
        <v>267</v>
      </c>
      <c r="C306" s="64">
        <v>89567</v>
      </c>
      <c r="D306" s="64" t="s">
        <v>89</v>
      </c>
      <c r="E306" s="72" t="s">
        <v>1093</v>
      </c>
      <c r="F306" s="64" t="s">
        <v>84</v>
      </c>
      <c r="G306" s="111">
        <v>6</v>
      </c>
      <c r="H306" s="68">
        <v>36.17</v>
      </c>
      <c r="I306" s="68">
        <f t="shared" si="26"/>
        <v>46.19</v>
      </c>
      <c r="J306" s="68">
        <f t="shared" si="27"/>
        <v>277.14</v>
      </c>
    </row>
    <row r="307" spans="1:10" s="14" customFormat="1" ht="13.5" outlineLevel="1">
      <c r="A307" s="15"/>
      <c r="B307" s="85"/>
      <c r="C307" s="85"/>
      <c r="D307" s="85"/>
      <c r="E307" s="86" t="s">
        <v>23</v>
      </c>
      <c r="F307" s="91"/>
      <c r="G307" s="67">
        <v>0</v>
      </c>
      <c r="H307" s="68">
        <v>0</v>
      </c>
      <c r="I307" s="68">
        <f t="shared" si="26"/>
        <v>0</v>
      </c>
      <c r="J307" s="68">
        <f t="shared" si="27"/>
        <v>0</v>
      </c>
    </row>
    <row r="308" spans="1:10" s="14" customFormat="1" ht="27" outlineLevel="1">
      <c r="A308" s="15"/>
      <c r="B308" s="64" t="s">
        <v>268</v>
      </c>
      <c r="C308" s="64"/>
      <c r="D308" s="64" t="s">
        <v>4</v>
      </c>
      <c r="E308" s="66" t="s">
        <v>24</v>
      </c>
      <c r="F308" s="64" t="s">
        <v>84</v>
      </c>
      <c r="G308" s="67">
        <v>24</v>
      </c>
      <c r="H308" s="68">
        <v>20.25</v>
      </c>
      <c r="I308" s="68">
        <f t="shared" si="26"/>
        <v>25.86</v>
      </c>
      <c r="J308" s="68">
        <f t="shared" si="27"/>
        <v>620.64</v>
      </c>
    </row>
    <row r="309" spans="1:10" s="14" customFormat="1" ht="13.5" outlineLevel="1">
      <c r="A309" s="15"/>
      <c r="B309" s="64" t="s">
        <v>1094</v>
      </c>
      <c r="C309" s="64">
        <v>72286</v>
      </c>
      <c r="D309" s="64" t="s">
        <v>89</v>
      </c>
      <c r="E309" s="66" t="s">
        <v>788</v>
      </c>
      <c r="F309" s="64" t="s">
        <v>84</v>
      </c>
      <c r="G309" s="67">
        <v>20</v>
      </c>
      <c r="H309" s="68">
        <v>96.52</v>
      </c>
      <c r="I309" s="68">
        <f t="shared" si="26"/>
        <v>123.26</v>
      </c>
      <c r="J309" s="68">
        <f t="shared" si="27"/>
        <v>2465.1999999999998</v>
      </c>
    </row>
    <row r="310" spans="1:10" s="14" customFormat="1" outlineLevel="1">
      <c r="A310" s="15"/>
      <c r="B310" s="73"/>
      <c r="C310" s="74"/>
      <c r="D310" s="74"/>
      <c r="E310" s="75"/>
      <c r="F310" s="74"/>
      <c r="G310" s="76"/>
      <c r="H310" s="77" t="s">
        <v>239</v>
      </c>
      <c r="I310" s="78"/>
      <c r="J310" s="78">
        <f>SUM(J300:J309)</f>
        <v>13115.509999999998</v>
      </c>
    </row>
    <row r="311" spans="1:10" ht="13.5">
      <c r="A311" s="15"/>
      <c r="B311" s="79"/>
      <c r="C311" s="79"/>
      <c r="D311" s="79"/>
      <c r="E311" s="80"/>
      <c r="F311" s="79"/>
      <c r="G311" s="81"/>
      <c r="H311" s="82"/>
      <c r="I311" s="83"/>
      <c r="J311" s="83"/>
    </row>
    <row r="312" spans="1:10">
      <c r="A312" s="15"/>
      <c r="B312" s="58">
        <v>14</v>
      </c>
      <c r="C312" s="58"/>
      <c r="D312" s="58"/>
      <c r="E312" s="59" t="s">
        <v>54</v>
      </c>
      <c r="F312" s="60"/>
      <c r="G312" s="62"/>
      <c r="H312" s="62"/>
      <c r="I312" s="62"/>
      <c r="J312" s="63"/>
    </row>
    <row r="313" spans="1:10" s="14" customFormat="1" ht="27" outlineLevel="1">
      <c r="A313" s="15"/>
      <c r="B313" s="64" t="s">
        <v>19</v>
      </c>
      <c r="C313" s="64">
        <v>89714</v>
      </c>
      <c r="D313" s="64" t="s">
        <v>89</v>
      </c>
      <c r="E313" s="72" t="s">
        <v>562</v>
      </c>
      <c r="F313" s="64" t="s">
        <v>102</v>
      </c>
      <c r="G313" s="67">
        <v>213.06</v>
      </c>
      <c r="H313" s="68">
        <v>25.37</v>
      </c>
      <c r="I313" s="68">
        <f t="shared" ref="I313:I352" si="28">ROUND(H313*1.277,2)</f>
        <v>32.4</v>
      </c>
      <c r="J313" s="68">
        <f t="shared" ref="J313:J352" si="29">ROUND(G313*I313,2)</f>
        <v>6903.14</v>
      </c>
    </row>
    <row r="314" spans="1:10" s="14" customFormat="1" ht="27" outlineLevel="1">
      <c r="A314" s="15"/>
      <c r="B314" s="64" t="s">
        <v>21</v>
      </c>
      <c r="C314" s="64">
        <v>89711</v>
      </c>
      <c r="D314" s="64" t="s">
        <v>89</v>
      </c>
      <c r="E314" s="72" t="s">
        <v>563</v>
      </c>
      <c r="F314" s="64" t="s">
        <v>102</v>
      </c>
      <c r="G314" s="67">
        <v>125.81</v>
      </c>
      <c r="H314" s="68">
        <v>8.7200000000000006</v>
      </c>
      <c r="I314" s="68">
        <f t="shared" si="28"/>
        <v>11.14</v>
      </c>
      <c r="J314" s="68">
        <f t="shared" si="29"/>
        <v>1401.52</v>
      </c>
    </row>
    <row r="315" spans="1:10" s="14" customFormat="1" ht="27" outlineLevel="1">
      <c r="A315" s="15"/>
      <c r="B315" s="64" t="s">
        <v>736</v>
      </c>
      <c r="C315" s="64">
        <v>89712</v>
      </c>
      <c r="D315" s="64" t="s">
        <v>89</v>
      </c>
      <c r="E315" s="72" t="s">
        <v>565</v>
      </c>
      <c r="F315" s="64" t="s">
        <v>102</v>
      </c>
      <c r="G315" s="67">
        <v>136.81</v>
      </c>
      <c r="H315" s="68">
        <v>13.36</v>
      </c>
      <c r="I315" s="68">
        <f t="shared" si="28"/>
        <v>17.059999999999999</v>
      </c>
      <c r="J315" s="68">
        <f t="shared" si="29"/>
        <v>2333.98</v>
      </c>
    </row>
    <row r="316" spans="1:10" s="14" customFormat="1" ht="27" outlineLevel="1">
      <c r="A316" s="15"/>
      <c r="B316" s="64" t="s">
        <v>737</v>
      </c>
      <c r="C316" s="64">
        <v>89511</v>
      </c>
      <c r="D316" s="64" t="s">
        <v>89</v>
      </c>
      <c r="E316" s="72" t="s">
        <v>566</v>
      </c>
      <c r="F316" s="64" t="s">
        <v>102</v>
      </c>
      <c r="G316" s="67">
        <v>92.42</v>
      </c>
      <c r="H316" s="68">
        <v>18.04</v>
      </c>
      <c r="I316" s="68">
        <f t="shared" si="28"/>
        <v>23.04</v>
      </c>
      <c r="J316" s="68">
        <f t="shared" si="29"/>
        <v>2129.36</v>
      </c>
    </row>
    <row r="317" spans="1:10" s="14" customFormat="1" ht="27" outlineLevel="1">
      <c r="A317" s="15"/>
      <c r="B317" s="64" t="s">
        <v>269</v>
      </c>
      <c r="C317" s="64">
        <v>89849</v>
      </c>
      <c r="D317" s="64" t="s">
        <v>89</v>
      </c>
      <c r="E317" s="72" t="s">
        <v>564</v>
      </c>
      <c r="F317" s="64" t="s">
        <v>102</v>
      </c>
      <c r="G317" s="67">
        <v>37.6</v>
      </c>
      <c r="H317" s="68">
        <v>27.62</v>
      </c>
      <c r="I317" s="68">
        <f t="shared" si="28"/>
        <v>35.270000000000003</v>
      </c>
      <c r="J317" s="68">
        <f t="shared" si="29"/>
        <v>1326.15</v>
      </c>
    </row>
    <row r="318" spans="1:10" s="14" customFormat="1" ht="13.5" outlineLevel="1">
      <c r="A318" s="15"/>
      <c r="B318" s="64" t="s">
        <v>270</v>
      </c>
      <c r="C318" s="64">
        <v>90375</v>
      </c>
      <c r="D318" s="64" t="s">
        <v>89</v>
      </c>
      <c r="E318" s="72" t="s">
        <v>561</v>
      </c>
      <c r="F318" s="64" t="s">
        <v>84</v>
      </c>
      <c r="G318" s="67">
        <v>37</v>
      </c>
      <c r="H318" s="68">
        <v>3.93</v>
      </c>
      <c r="I318" s="68">
        <f t="shared" si="28"/>
        <v>5.0199999999999996</v>
      </c>
      <c r="J318" s="68">
        <f t="shared" si="29"/>
        <v>185.74</v>
      </c>
    </row>
    <row r="319" spans="1:10" s="14" customFormat="1" ht="27" outlineLevel="1">
      <c r="A319" s="15"/>
      <c r="B319" s="64" t="s">
        <v>271</v>
      </c>
      <c r="C319" s="64">
        <v>89728</v>
      </c>
      <c r="D319" s="64" t="s">
        <v>89</v>
      </c>
      <c r="E319" s="72" t="s">
        <v>567</v>
      </c>
      <c r="F319" s="64" t="s">
        <v>84</v>
      </c>
      <c r="G319" s="67">
        <v>97</v>
      </c>
      <c r="H319" s="68">
        <v>5.03</v>
      </c>
      <c r="I319" s="68">
        <f t="shared" si="28"/>
        <v>6.42</v>
      </c>
      <c r="J319" s="68">
        <f t="shared" si="29"/>
        <v>622.74</v>
      </c>
    </row>
    <row r="320" spans="1:10" s="14" customFormat="1" ht="27" outlineLevel="1">
      <c r="A320" s="15"/>
      <c r="B320" s="64" t="s">
        <v>777</v>
      </c>
      <c r="C320" s="64">
        <v>89517</v>
      </c>
      <c r="D320" s="64" t="s">
        <v>89</v>
      </c>
      <c r="E320" s="72" t="s">
        <v>785</v>
      </c>
      <c r="F320" s="64" t="s">
        <v>84</v>
      </c>
      <c r="G320" s="67">
        <v>23</v>
      </c>
      <c r="H320" s="68">
        <v>32.32</v>
      </c>
      <c r="I320" s="68">
        <f t="shared" si="28"/>
        <v>41.27</v>
      </c>
      <c r="J320" s="68">
        <f t="shared" si="29"/>
        <v>949.21</v>
      </c>
    </row>
    <row r="321" spans="1:10" s="14" customFormat="1" ht="27" outlineLevel="1">
      <c r="A321" s="15"/>
      <c r="B321" s="64" t="s">
        <v>778</v>
      </c>
      <c r="C321" s="64">
        <v>89746</v>
      </c>
      <c r="D321" s="64" t="s">
        <v>89</v>
      </c>
      <c r="E321" s="72" t="s">
        <v>568</v>
      </c>
      <c r="F321" s="64" t="s">
        <v>84</v>
      </c>
      <c r="G321" s="67">
        <v>7</v>
      </c>
      <c r="H321" s="68">
        <v>10.52</v>
      </c>
      <c r="I321" s="68">
        <f t="shared" si="28"/>
        <v>13.43</v>
      </c>
      <c r="J321" s="68">
        <f t="shared" si="29"/>
        <v>94.01</v>
      </c>
    </row>
    <row r="322" spans="1:10" s="14" customFormat="1" ht="27" outlineLevel="1">
      <c r="A322" s="15"/>
      <c r="B322" s="64" t="s">
        <v>779</v>
      </c>
      <c r="C322" s="64">
        <v>89739</v>
      </c>
      <c r="D322" s="64" t="s">
        <v>89</v>
      </c>
      <c r="E322" s="72" t="s">
        <v>569</v>
      </c>
      <c r="F322" s="64" t="s">
        <v>84</v>
      </c>
      <c r="G322" s="67">
        <v>4</v>
      </c>
      <c r="H322" s="68">
        <v>8.59</v>
      </c>
      <c r="I322" s="68">
        <f t="shared" si="28"/>
        <v>10.97</v>
      </c>
      <c r="J322" s="68">
        <f t="shared" si="29"/>
        <v>43.88</v>
      </c>
    </row>
    <row r="323" spans="1:10" s="14" customFormat="1" ht="27" outlineLevel="1">
      <c r="A323" s="15"/>
      <c r="B323" s="64" t="s">
        <v>272</v>
      </c>
      <c r="C323" s="64">
        <v>89732</v>
      </c>
      <c r="D323" s="64" t="s">
        <v>89</v>
      </c>
      <c r="E323" s="72" t="s">
        <v>570</v>
      </c>
      <c r="F323" s="64" t="s">
        <v>84</v>
      </c>
      <c r="G323" s="67">
        <v>62</v>
      </c>
      <c r="H323" s="68">
        <v>5.07</v>
      </c>
      <c r="I323" s="68">
        <f t="shared" si="28"/>
        <v>6.47</v>
      </c>
      <c r="J323" s="68">
        <f t="shared" si="29"/>
        <v>401.14</v>
      </c>
    </row>
    <row r="324" spans="1:10" s="14" customFormat="1" ht="27" outlineLevel="1">
      <c r="A324" s="15"/>
      <c r="B324" s="64" t="s">
        <v>780</v>
      </c>
      <c r="C324" s="64">
        <v>89726</v>
      </c>
      <c r="D324" s="64" t="s">
        <v>89</v>
      </c>
      <c r="E324" s="72" t="s">
        <v>571</v>
      </c>
      <c r="F324" s="64" t="s">
        <v>84</v>
      </c>
      <c r="G324" s="67">
        <v>49</v>
      </c>
      <c r="H324" s="68">
        <v>3.76</v>
      </c>
      <c r="I324" s="68">
        <f t="shared" si="28"/>
        <v>4.8</v>
      </c>
      <c r="J324" s="68">
        <f t="shared" si="29"/>
        <v>235.2</v>
      </c>
    </row>
    <row r="325" spans="1:10" s="14" customFormat="1" ht="27" outlineLevel="1">
      <c r="A325" s="15"/>
      <c r="B325" s="64" t="s">
        <v>781</v>
      </c>
      <c r="C325" s="64">
        <v>89744</v>
      </c>
      <c r="D325" s="64" t="s">
        <v>89</v>
      </c>
      <c r="E325" s="72" t="s">
        <v>572</v>
      </c>
      <c r="F325" s="64" t="s">
        <v>84</v>
      </c>
      <c r="G325" s="67">
        <v>26</v>
      </c>
      <c r="H325" s="68">
        <v>10.85</v>
      </c>
      <c r="I325" s="68">
        <f t="shared" si="28"/>
        <v>13.86</v>
      </c>
      <c r="J325" s="68">
        <f t="shared" si="29"/>
        <v>360.36</v>
      </c>
    </row>
    <row r="326" spans="1:10" s="14" customFormat="1" ht="27" outlineLevel="1">
      <c r="A326" s="15"/>
      <c r="B326" s="64" t="s">
        <v>782</v>
      </c>
      <c r="C326" s="64">
        <v>89522</v>
      </c>
      <c r="D326" s="64" t="s">
        <v>89</v>
      </c>
      <c r="E326" s="72" t="s">
        <v>786</v>
      </c>
      <c r="F326" s="64" t="s">
        <v>84</v>
      </c>
      <c r="G326" s="67">
        <v>35</v>
      </c>
      <c r="H326" s="68">
        <v>12.96</v>
      </c>
      <c r="I326" s="68">
        <f t="shared" si="28"/>
        <v>16.55</v>
      </c>
      <c r="J326" s="68">
        <f t="shared" si="29"/>
        <v>579.25</v>
      </c>
    </row>
    <row r="327" spans="1:10" s="14" customFormat="1" ht="27" outlineLevel="1">
      <c r="A327" s="15"/>
      <c r="B327" s="64" t="s">
        <v>273</v>
      </c>
      <c r="C327" s="64">
        <v>89731</v>
      </c>
      <c r="D327" s="64" t="s">
        <v>89</v>
      </c>
      <c r="E327" s="72" t="s">
        <v>573</v>
      </c>
      <c r="F327" s="64" t="s">
        <v>84</v>
      </c>
      <c r="G327" s="67">
        <v>3</v>
      </c>
      <c r="H327" s="68">
        <v>4.7</v>
      </c>
      <c r="I327" s="68">
        <f t="shared" si="28"/>
        <v>6</v>
      </c>
      <c r="J327" s="68">
        <f t="shared" si="29"/>
        <v>18</v>
      </c>
    </row>
    <row r="328" spans="1:10" s="14" customFormat="1" ht="27" outlineLevel="1">
      <c r="A328" s="15"/>
      <c r="B328" s="64" t="s">
        <v>274</v>
      </c>
      <c r="C328" s="64">
        <v>89724</v>
      </c>
      <c r="D328" s="64" t="s">
        <v>89</v>
      </c>
      <c r="E328" s="72" t="s">
        <v>574</v>
      </c>
      <c r="F328" s="64" t="s">
        <v>84</v>
      </c>
      <c r="G328" s="67">
        <v>19</v>
      </c>
      <c r="H328" s="68">
        <v>3.61</v>
      </c>
      <c r="I328" s="68">
        <f t="shared" si="28"/>
        <v>4.6100000000000003</v>
      </c>
      <c r="J328" s="68">
        <f t="shared" si="29"/>
        <v>87.59</v>
      </c>
    </row>
    <row r="329" spans="1:10" s="14" customFormat="1" ht="40.5" outlineLevel="1">
      <c r="A329" s="15"/>
      <c r="B329" s="64" t="s">
        <v>382</v>
      </c>
      <c r="C329" s="64">
        <v>89724</v>
      </c>
      <c r="D329" s="64" t="s">
        <v>89</v>
      </c>
      <c r="E329" s="72" t="s">
        <v>575</v>
      </c>
      <c r="F329" s="64" t="s">
        <v>84</v>
      </c>
      <c r="G329" s="67">
        <v>65</v>
      </c>
      <c r="H329" s="68">
        <v>3.61</v>
      </c>
      <c r="I329" s="68">
        <f t="shared" si="28"/>
        <v>4.6100000000000003</v>
      </c>
      <c r="J329" s="68">
        <f t="shared" si="29"/>
        <v>299.64999999999998</v>
      </c>
    </row>
    <row r="330" spans="1:10" s="14" customFormat="1" ht="27" outlineLevel="1">
      <c r="A330" s="15"/>
      <c r="B330" s="64" t="s">
        <v>783</v>
      </c>
      <c r="C330" s="64">
        <v>89569</v>
      </c>
      <c r="D330" s="64" t="s">
        <v>89</v>
      </c>
      <c r="E330" s="72" t="s">
        <v>576</v>
      </c>
      <c r="F330" s="64" t="s">
        <v>84</v>
      </c>
      <c r="G330" s="67">
        <v>25</v>
      </c>
      <c r="H330" s="68">
        <v>37.479999999999997</v>
      </c>
      <c r="I330" s="68">
        <f t="shared" si="28"/>
        <v>47.86</v>
      </c>
      <c r="J330" s="68">
        <f t="shared" si="29"/>
        <v>1196.5</v>
      </c>
    </row>
    <row r="331" spans="1:10" s="14" customFormat="1" ht="27" outlineLevel="1">
      <c r="A331" s="15"/>
      <c r="B331" s="64" t="s">
        <v>784</v>
      </c>
      <c r="C331" s="64">
        <v>89569</v>
      </c>
      <c r="D331" s="64" t="s">
        <v>89</v>
      </c>
      <c r="E331" s="72" t="s">
        <v>577</v>
      </c>
      <c r="F331" s="64" t="s">
        <v>84</v>
      </c>
      <c r="G331" s="67">
        <v>2</v>
      </c>
      <c r="H331" s="68">
        <v>37.479999999999997</v>
      </c>
      <c r="I331" s="68">
        <f t="shared" si="28"/>
        <v>47.86</v>
      </c>
      <c r="J331" s="68">
        <f t="shared" si="29"/>
        <v>95.72</v>
      </c>
    </row>
    <row r="332" spans="1:10" s="14" customFormat="1" ht="27" outlineLevel="1">
      <c r="A332" s="15"/>
      <c r="B332" s="64" t="s">
        <v>738</v>
      </c>
      <c r="C332" s="64">
        <v>89690</v>
      </c>
      <c r="D332" s="64" t="s">
        <v>89</v>
      </c>
      <c r="E332" s="72" t="s">
        <v>578</v>
      </c>
      <c r="F332" s="64" t="s">
        <v>84</v>
      </c>
      <c r="G332" s="67">
        <v>19</v>
      </c>
      <c r="H332" s="68">
        <v>35.15</v>
      </c>
      <c r="I332" s="68">
        <f t="shared" si="28"/>
        <v>44.89</v>
      </c>
      <c r="J332" s="68">
        <f t="shared" si="29"/>
        <v>852.91</v>
      </c>
    </row>
    <row r="333" spans="1:10" s="14" customFormat="1" ht="27" outlineLevel="1">
      <c r="A333" s="15"/>
      <c r="B333" s="64" t="s">
        <v>739</v>
      </c>
      <c r="C333" s="64">
        <v>89685</v>
      </c>
      <c r="D333" s="64" t="s">
        <v>89</v>
      </c>
      <c r="E333" s="72" t="s">
        <v>579</v>
      </c>
      <c r="F333" s="64" t="s">
        <v>84</v>
      </c>
      <c r="G333" s="67">
        <v>5</v>
      </c>
      <c r="H333" s="68">
        <v>23.59</v>
      </c>
      <c r="I333" s="68">
        <f t="shared" si="28"/>
        <v>30.12</v>
      </c>
      <c r="J333" s="68">
        <f t="shared" si="29"/>
        <v>150.6</v>
      </c>
    </row>
    <row r="334" spans="1:10" s="14" customFormat="1" ht="27" outlineLevel="1">
      <c r="A334" s="15"/>
      <c r="B334" s="64" t="s">
        <v>740</v>
      </c>
      <c r="C334" s="64">
        <v>89685</v>
      </c>
      <c r="D334" s="64" t="s">
        <v>89</v>
      </c>
      <c r="E334" s="72" t="s">
        <v>580</v>
      </c>
      <c r="F334" s="64" t="s">
        <v>84</v>
      </c>
      <c r="G334" s="67">
        <v>2</v>
      </c>
      <c r="H334" s="68">
        <v>23.59</v>
      </c>
      <c r="I334" s="68">
        <f t="shared" si="28"/>
        <v>30.12</v>
      </c>
      <c r="J334" s="68">
        <f t="shared" si="29"/>
        <v>60.24</v>
      </c>
    </row>
    <row r="335" spans="1:10" s="14" customFormat="1" ht="27" outlineLevel="1">
      <c r="A335" s="15"/>
      <c r="B335" s="64" t="s">
        <v>741</v>
      </c>
      <c r="C335" s="64">
        <v>89557</v>
      </c>
      <c r="D335" s="64" t="s">
        <v>89</v>
      </c>
      <c r="E335" s="72" t="s">
        <v>581</v>
      </c>
      <c r="F335" s="64" t="s">
        <v>84</v>
      </c>
      <c r="G335" s="67">
        <v>6</v>
      </c>
      <c r="H335" s="68">
        <v>6.81</v>
      </c>
      <c r="I335" s="68">
        <f t="shared" si="28"/>
        <v>8.6999999999999993</v>
      </c>
      <c r="J335" s="68">
        <f t="shared" si="29"/>
        <v>52.2</v>
      </c>
    </row>
    <row r="336" spans="1:10" s="14" customFormat="1" ht="27" outlineLevel="1">
      <c r="A336" s="15"/>
      <c r="B336" s="64" t="s">
        <v>742</v>
      </c>
      <c r="C336" s="64">
        <v>89549</v>
      </c>
      <c r="D336" s="64" t="s">
        <v>89</v>
      </c>
      <c r="E336" s="72" t="s">
        <v>582</v>
      </c>
      <c r="F336" s="64" t="s">
        <v>84</v>
      </c>
      <c r="G336" s="67">
        <v>5</v>
      </c>
      <c r="H336" s="68">
        <v>4.4800000000000004</v>
      </c>
      <c r="I336" s="68">
        <f t="shared" si="28"/>
        <v>5.72</v>
      </c>
      <c r="J336" s="68">
        <f t="shared" si="29"/>
        <v>28.6</v>
      </c>
    </row>
    <row r="337" spans="1:10" s="14" customFormat="1" ht="27" outlineLevel="1">
      <c r="A337" s="15"/>
      <c r="B337" s="64" t="s">
        <v>743</v>
      </c>
      <c r="C337" s="64">
        <v>89623</v>
      </c>
      <c r="D337" s="64" t="s">
        <v>89</v>
      </c>
      <c r="E337" s="72" t="s">
        <v>583</v>
      </c>
      <c r="F337" s="64" t="s">
        <v>84</v>
      </c>
      <c r="G337" s="67">
        <v>1</v>
      </c>
      <c r="H337" s="68">
        <v>8.85</v>
      </c>
      <c r="I337" s="68">
        <f t="shared" si="28"/>
        <v>11.3</v>
      </c>
      <c r="J337" s="68">
        <f t="shared" si="29"/>
        <v>11.3</v>
      </c>
    </row>
    <row r="338" spans="1:10" s="14" customFormat="1" ht="27" outlineLevel="1">
      <c r="A338" s="15"/>
      <c r="B338" s="64" t="s">
        <v>744</v>
      </c>
      <c r="C338" s="64">
        <v>89623</v>
      </c>
      <c r="D338" s="64" t="s">
        <v>89</v>
      </c>
      <c r="E338" s="72" t="s">
        <v>584</v>
      </c>
      <c r="F338" s="64" t="s">
        <v>84</v>
      </c>
      <c r="G338" s="67">
        <v>19</v>
      </c>
      <c r="H338" s="68">
        <v>8.85</v>
      </c>
      <c r="I338" s="68">
        <f t="shared" si="28"/>
        <v>11.3</v>
      </c>
      <c r="J338" s="68">
        <f t="shared" si="29"/>
        <v>214.7</v>
      </c>
    </row>
    <row r="339" spans="1:10" s="14" customFormat="1" ht="27" outlineLevel="1">
      <c r="A339" s="15"/>
      <c r="B339" s="64" t="s">
        <v>745</v>
      </c>
      <c r="C339" s="64">
        <v>89696</v>
      </c>
      <c r="D339" s="64" t="s">
        <v>89</v>
      </c>
      <c r="E339" s="72" t="s">
        <v>586</v>
      </c>
      <c r="F339" s="64" t="s">
        <v>84</v>
      </c>
      <c r="G339" s="67">
        <v>11</v>
      </c>
      <c r="H339" s="68">
        <v>30.05</v>
      </c>
      <c r="I339" s="68">
        <f t="shared" si="28"/>
        <v>38.369999999999997</v>
      </c>
      <c r="J339" s="68">
        <f t="shared" si="29"/>
        <v>422.07</v>
      </c>
    </row>
    <row r="340" spans="1:10" s="14" customFormat="1" ht="27" outlineLevel="1">
      <c r="A340" s="15"/>
      <c r="B340" s="64" t="s">
        <v>746</v>
      </c>
      <c r="C340" s="64">
        <v>89696</v>
      </c>
      <c r="D340" s="64" t="s">
        <v>89</v>
      </c>
      <c r="E340" s="72" t="s">
        <v>855</v>
      </c>
      <c r="F340" s="64" t="s">
        <v>84</v>
      </c>
      <c r="G340" s="67">
        <v>20</v>
      </c>
      <c r="H340" s="68">
        <v>30.05</v>
      </c>
      <c r="I340" s="68">
        <f t="shared" si="28"/>
        <v>38.369999999999997</v>
      </c>
      <c r="J340" s="68">
        <f t="shared" si="29"/>
        <v>767.4</v>
      </c>
    </row>
    <row r="341" spans="1:10" s="14" customFormat="1" ht="27" outlineLevel="1">
      <c r="A341" s="15"/>
      <c r="B341" s="64" t="s">
        <v>747</v>
      </c>
      <c r="C341" s="64">
        <v>89704</v>
      </c>
      <c r="D341" s="64" t="s">
        <v>89</v>
      </c>
      <c r="E341" s="72" t="s">
        <v>585</v>
      </c>
      <c r="F341" s="64" t="s">
        <v>84</v>
      </c>
      <c r="G341" s="67">
        <v>2</v>
      </c>
      <c r="H341" s="68">
        <v>70.62</v>
      </c>
      <c r="I341" s="68">
        <f t="shared" si="28"/>
        <v>90.18</v>
      </c>
      <c r="J341" s="68">
        <f t="shared" si="29"/>
        <v>180.36</v>
      </c>
    </row>
    <row r="342" spans="1:10" s="14" customFormat="1" ht="27" outlineLevel="1">
      <c r="A342" s="15"/>
      <c r="B342" s="64" t="s">
        <v>748</v>
      </c>
      <c r="C342" s="64">
        <v>89784</v>
      </c>
      <c r="D342" s="64" t="s">
        <v>89</v>
      </c>
      <c r="E342" s="72" t="s">
        <v>587</v>
      </c>
      <c r="F342" s="64" t="s">
        <v>84</v>
      </c>
      <c r="G342" s="67">
        <v>19</v>
      </c>
      <c r="H342" s="68">
        <v>9.08</v>
      </c>
      <c r="I342" s="68">
        <f t="shared" si="28"/>
        <v>11.6</v>
      </c>
      <c r="J342" s="68">
        <f t="shared" si="29"/>
        <v>220.4</v>
      </c>
    </row>
    <row r="343" spans="1:10" s="14" customFormat="1" ht="27" outlineLevel="1">
      <c r="A343" s="15"/>
      <c r="B343" s="64" t="s">
        <v>749</v>
      </c>
      <c r="C343" s="64">
        <v>89687</v>
      </c>
      <c r="D343" s="64" t="s">
        <v>89</v>
      </c>
      <c r="E343" s="72" t="s">
        <v>787</v>
      </c>
      <c r="F343" s="64" t="s">
        <v>84</v>
      </c>
      <c r="G343" s="67">
        <v>4</v>
      </c>
      <c r="H343" s="68">
        <v>23.25</v>
      </c>
      <c r="I343" s="68">
        <f t="shared" si="28"/>
        <v>29.69</v>
      </c>
      <c r="J343" s="68">
        <f t="shared" si="29"/>
        <v>118.76</v>
      </c>
    </row>
    <row r="344" spans="1:10" s="14" customFormat="1" ht="13.5" outlineLevel="1">
      <c r="A344" s="15"/>
      <c r="B344" s="64" t="s">
        <v>750</v>
      </c>
      <c r="C344" s="64">
        <v>89707</v>
      </c>
      <c r="D344" s="64" t="s">
        <v>89</v>
      </c>
      <c r="E344" s="72" t="s">
        <v>590</v>
      </c>
      <c r="F344" s="64" t="s">
        <v>84</v>
      </c>
      <c r="G344" s="67">
        <v>19</v>
      </c>
      <c r="H344" s="68">
        <v>15.21</v>
      </c>
      <c r="I344" s="68">
        <f t="shared" si="28"/>
        <v>19.420000000000002</v>
      </c>
      <c r="J344" s="68">
        <f t="shared" si="29"/>
        <v>368.98</v>
      </c>
    </row>
    <row r="345" spans="1:10" s="14" customFormat="1" ht="13.5" outlineLevel="1">
      <c r="A345" s="15"/>
      <c r="B345" s="64" t="s">
        <v>751</v>
      </c>
      <c r="C345" s="64">
        <v>89708</v>
      </c>
      <c r="D345" s="64" t="s">
        <v>89</v>
      </c>
      <c r="E345" s="72" t="s">
        <v>589</v>
      </c>
      <c r="F345" s="64" t="s">
        <v>84</v>
      </c>
      <c r="G345" s="67">
        <v>1</v>
      </c>
      <c r="H345" s="68">
        <v>35.68</v>
      </c>
      <c r="I345" s="68">
        <f t="shared" si="28"/>
        <v>45.56</v>
      </c>
      <c r="J345" s="68">
        <f t="shared" si="29"/>
        <v>45.56</v>
      </c>
    </row>
    <row r="346" spans="1:10" s="14" customFormat="1" ht="13.5" outlineLevel="1">
      <c r="A346" s="15"/>
      <c r="B346" s="64" t="s">
        <v>752</v>
      </c>
      <c r="C346" s="64" t="s">
        <v>351</v>
      </c>
      <c r="D346" s="112" t="s">
        <v>89</v>
      </c>
      <c r="E346" s="72" t="s">
        <v>851</v>
      </c>
      <c r="F346" s="64" t="s">
        <v>84</v>
      </c>
      <c r="G346" s="67">
        <v>7</v>
      </c>
      <c r="H346" s="68">
        <v>79.38</v>
      </c>
      <c r="I346" s="68">
        <f t="shared" si="28"/>
        <v>101.37</v>
      </c>
      <c r="J346" s="68">
        <f t="shared" si="29"/>
        <v>709.59</v>
      </c>
    </row>
    <row r="347" spans="1:10" s="14" customFormat="1" ht="13.5" outlineLevel="1">
      <c r="A347" s="15"/>
      <c r="B347" s="64" t="s">
        <v>753</v>
      </c>
      <c r="C347" s="64">
        <v>72289</v>
      </c>
      <c r="D347" s="112" t="s">
        <v>89</v>
      </c>
      <c r="E347" s="72" t="s">
        <v>853</v>
      </c>
      <c r="F347" s="64" t="s">
        <v>84</v>
      </c>
      <c r="G347" s="67">
        <v>17</v>
      </c>
      <c r="H347" s="68">
        <v>214.08</v>
      </c>
      <c r="I347" s="68">
        <f t="shared" si="28"/>
        <v>273.38</v>
      </c>
      <c r="J347" s="68">
        <f t="shared" si="29"/>
        <v>4647.46</v>
      </c>
    </row>
    <row r="348" spans="1:10" s="14" customFormat="1" ht="13.5" outlineLevel="1">
      <c r="A348" s="15"/>
      <c r="B348" s="64" t="s">
        <v>754</v>
      </c>
      <c r="C348" s="64" t="s">
        <v>216</v>
      </c>
      <c r="D348" s="112" t="s">
        <v>89</v>
      </c>
      <c r="E348" s="72" t="s">
        <v>852</v>
      </c>
      <c r="F348" s="64" t="s">
        <v>84</v>
      </c>
      <c r="G348" s="67">
        <v>1</v>
      </c>
      <c r="H348" s="68">
        <v>92.7</v>
      </c>
      <c r="I348" s="68">
        <f t="shared" si="28"/>
        <v>118.38</v>
      </c>
      <c r="J348" s="68">
        <f t="shared" si="29"/>
        <v>118.38</v>
      </c>
    </row>
    <row r="349" spans="1:10" s="14" customFormat="1" ht="13.5" outlineLevel="1">
      <c r="A349" s="15"/>
      <c r="B349" s="64" t="s">
        <v>755</v>
      </c>
      <c r="C349" s="64">
        <v>89710</v>
      </c>
      <c r="D349" s="64" t="s">
        <v>89</v>
      </c>
      <c r="E349" s="72" t="s">
        <v>588</v>
      </c>
      <c r="F349" s="64" t="s">
        <v>84</v>
      </c>
      <c r="G349" s="67">
        <v>30</v>
      </c>
      <c r="H349" s="68">
        <v>5.85</v>
      </c>
      <c r="I349" s="68">
        <f t="shared" si="28"/>
        <v>7.47</v>
      </c>
      <c r="J349" s="68">
        <f t="shared" si="29"/>
        <v>224.1</v>
      </c>
    </row>
    <row r="350" spans="1:10" s="14" customFormat="1" ht="13.5" outlineLevel="1">
      <c r="A350" s="15"/>
      <c r="B350" s="64" t="s">
        <v>756</v>
      </c>
      <c r="C350" s="64"/>
      <c r="D350" s="64" t="s">
        <v>4</v>
      </c>
      <c r="E350" s="72" t="s">
        <v>854</v>
      </c>
      <c r="F350" s="64" t="s">
        <v>84</v>
      </c>
      <c r="G350" s="67">
        <v>39</v>
      </c>
      <c r="H350" s="68">
        <v>3.72</v>
      </c>
      <c r="I350" s="68">
        <f t="shared" si="28"/>
        <v>4.75</v>
      </c>
      <c r="J350" s="68">
        <f t="shared" si="29"/>
        <v>185.25</v>
      </c>
    </row>
    <row r="351" spans="1:10" s="14" customFormat="1" ht="13.5" outlineLevel="1">
      <c r="A351" s="15"/>
      <c r="B351" s="64" t="s">
        <v>757</v>
      </c>
      <c r="C351" s="64" t="s">
        <v>218</v>
      </c>
      <c r="D351" s="64" t="s">
        <v>89</v>
      </c>
      <c r="E351" s="72" t="s">
        <v>156</v>
      </c>
      <c r="F351" s="64" t="s">
        <v>84</v>
      </c>
      <c r="G351" s="67">
        <v>1</v>
      </c>
      <c r="H351" s="68">
        <v>1018.86</v>
      </c>
      <c r="I351" s="68">
        <f t="shared" si="28"/>
        <v>1301.08</v>
      </c>
      <c r="J351" s="68">
        <f t="shared" si="29"/>
        <v>1301.08</v>
      </c>
    </row>
    <row r="352" spans="1:10" s="14" customFormat="1" ht="13.5" outlineLevel="1">
      <c r="A352" s="15"/>
      <c r="B352" s="64" t="s">
        <v>758</v>
      </c>
      <c r="C352" s="64" t="s">
        <v>217</v>
      </c>
      <c r="D352" s="64" t="s">
        <v>89</v>
      </c>
      <c r="E352" s="72" t="s">
        <v>157</v>
      </c>
      <c r="F352" s="64" t="s">
        <v>84</v>
      </c>
      <c r="G352" s="67">
        <v>1</v>
      </c>
      <c r="H352" s="68">
        <v>879.33</v>
      </c>
      <c r="I352" s="68">
        <f t="shared" si="28"/>
        <v>1122.9000000000001</v>
      </c>
      <c r="J352" s="68">
        <f t="shared" si="29"/>
        <v>1122.9000000000001</v>
      </c>
    </row>
    <row r="353" spans="1:10" outlineLevel="1">
      <c r="A353" s="15"/>
      <c r="B353" s="73"/>
      <c r="C353" s="74"/>
      <c r="D353" s="74"/>
      <c r="E353" s="75"/>
      <c r="F353" s="74"/>
      <c r="G353" s="76"/>
      <c r="H353" s="77" t="s">
        <v>239</v>
      </c>
      <c r="I353" s="78"/>
      <c r="J353" s="78">
        <f>SUM(J313:J352)</f>
        <v>31065.980000000003</v>
      </c>
    </row>
    <row r="354" spans="1:10" ht="13.5">
      <c r="A354" s="15"/>
      <c r="B354" s="79"/>
      <c r="C354" s="79"/>
      <c r="D354" s="79"/>
      <c r="E354" s="80"/>
      <c r="F354" s="79"/>
      <c r="G354" s="81"/>
      <c r="H354" s="82"/>
      <c r="I354" s="83"/>
      <c r="J354" s="83"/>
    </row>
    <row r="355" spans="1:10">
      <c r="A355" s="15"/>
      <c r="B355" s="58">
        <v>15</v>
      </c>
      <c r="C355" s="58"/>
      <c r="D355" s="58"/>
      <c r="E355" s="59" t="s">
        <v>26</v>
      </c>
      <c r="F355" s="60"/>
      <c r="G355" s="62"/>
      <c r="H355" s="62"/>
      <c r="I355" s="62"/>
      <c r="J355" s="63"/>
    </row>
    <row r="356" spans="1:10" ht="81" outlineLevel="1">
      <c r="A356" s="15"/>
      <c r="B356" s="64" t="s">
        <v>55</v>
      </c>
      <c r="C356" s="64" t="s">
        <v>329</v>
      </c>
      <c r="D356" s="64" t="s">
        <v>111</v>
      </c>
      <c r="E356" s="72" t="s">
        <v>538</v>
      </c>
      <c r="F356" s="64" t="s">
        <v>84</v>
      </c>
      <c r="G356" s="67">
        <v>2</v>
      </c>
      <c r="H356" s="68">
        <v>724.3</v>
      </c>
      <c r="I356" s="68">
        <f t="shared" ref="I356:I386" si="30">ROUND(H356*1.277,2)</f>
        <v>924.93</v>
      </c>
      <c r="J356" s="68">
        <f t="shared" ref="J356:J386" si="31">ROUND(G356*I356,2)</f>
        <v>1849.86</v>
      </c>
    </row>
    <row r="357" spans="1:10" ht="40.5" outlineLevel="1">
      <c r="A357" s="15"/>
      <c r="B357" s="64" t="s">
        <v>56</v>
      </c>
      <c r="C357" s="64">
        <v>6021</v>
      </c>
      <c r="D357" s="64" t="s">
        <v>89</v>
      </c>
      <c r="E357" s="72" t="s">
        <v>524</v>
      </c>
      <c r="F357" s="64" t="s">
        <v>84</v>
      </c>
      <c r="G357" s="67">
        <v>4</v>
      </c>
      <c r="H357" s="68">
        <v>141.18</v>
      </c>
      <c r="I357" s="68">
        <f t="shared" si="30"/>
        <v>180.29</v>
      </c>
      <c r="J357" s="68">
        <f t="shared" si="31"/>
        <v>721.16</v>
      </c>
    </row>
    <row r="358" spans="1:10" ht="67.5" outlineLevel="1">
      <c r="A358" s="15"/>
      <c r="B358" s="64" t="s">
        <v>57</v>
      </c>
      <c r="C358" s="113">
        <v>72739</v>
      </c>
      <c r="D358" s="64" t="s">
        <v>89</v>
      </c>
      <c r="E358" s="72" t="s">
        <v>384</v>
      </c>
      <c r="F358" s="64" t="s">
        <v>84</v>
      </c>
      <c r="G358" s="67">
        <v>20</v>
      </c>
      <c r="H358" s="68">
        <v>267.27</v>
      </c>
      <c r="I358" s="68">
        <f t="shared" si="30"/>
        <v>341.3</v>
      </c>
      <c r="J358" s="68">
        <f t="shared" si="31"/>
        <v>6826</v>
      </c>
    </row>
    <row r="359" spans="1:10" ht="40.5" outlineLevel="1">
      <c r="A359" s="15"/>
      <c r="B359" s="64" t="s">
        <v>371</v>
      </c>
      <c r="C359" s="113">
        <v>40729</v>
      </c>
      <c r="D359" s="64" t="s">
        <v>89</v>
      </c>
      <c r="E359" s="72" t="s">
        <v>525</v>
      </c>
      <c r="F359" s="64" t="s">
        <v>84</v>
      </c>
      <c r="G359" s="67">
        <v>26</v>
      </c>
      <c r="H359" s="68">
        <v>154.56</v>
      </c>
      <c r="I359" s="68">
        <f t="shared" si="30"/>
        <v>197.37</v>
      </c>
      <c r="J359" s="68">
        <f t="shared" si="31"/>
        <v>5131.62</v>
      </c>
    </row>
    <row r="360" spans="1:10" s="14" customFormat="1" ht="54" outlineLevel="1">
      <c r="A360" s="15"/>
      <c r="B360" s="64" t="s">
        <v>58</v>
      </c>
      <c r="C360" s="64">
        <v>86901</v>
      </c>
      <c r="D360" s="64" t="s">
        <v>89</v>
      </c>
      <c r="E360" s="72" t="s">
        <v>148</v>
      </c>
      <c r="F360" s="64" t="s">
        <v>84</v>
      </c>
      <c r="G360" s="67">
        <v>22</v>
      </c>
      <c r="H360" s="68">
        <v>68.650000000000006</v>
      </c>
      <c r="I360" s="68">
        <f t="shared" si="30"/>
        <v>87.67</v>
      </c>
      <c r="J360" s="68">
        <f t="shared" si="31"/>
        <v>1928.74</v>
      </c>
    </row>
    <row r="361" spans="1:10" s="14" customFormat="1" ht="67.5" outlineLevel="1">
      <c r="A361" s="15"/>
      <c r="B361" s="64" t="s">
        <v>59</v>
      </c>
      <c r="C361" s="64"/>
      <c r="D361" s="64" t="s">
        <v>4</v>
      </c>
      <c r="E361" s="72" t="s">
        <v>152</v>
      </c>
      <c r="F361" s="64" t="s">
        <v>84</v>
      </c>
      <c r="G361" s="67">
        <v>3</v>
      </c>
      <c r="H361" s="68">
        <v>298.98</v>
      </c>
      <c r="I361" s="68">
        <f t="shared" si="30"/>
        <v>381.8</v>
      </c>
      <c r="J361" s="68">
        <f t="shared" si="31"/>
        <v>1145.4000000000001</v>
      </c>
    </row>
    <row r="362" spans="1:10" s="14" customFormat="1" ht="81" outlineLevel="1">
      <c r="A362" s="15"/>
      <c r="B362" s="64" t="s">
        <v>60</v>
      </c>
      <c r="C362" s="64">
        <v>86936</v>
      </c>
      <c r="D362" s="64" t="s">
        <v>89</v>
      </c>
      <c r="E362" s="72" t="s">
        <v>153</v>
      </c>
      <c r="F362" s="64" t="s">
        <v>70</v>
      </c>
      <c r="G362" s="67">
        <v>15</v>
      </c>
      <c r="H362" s="68">
        <v>199.31</v>
      </c>
      <c r="I362" s="68">
        <f t="shared" si="30"/>
        <v>254.52</v>
      </c>
      <c r="J362" s="68">
        <f t="shared" si="31"/>
        <v>3817.8</v>
      </c>
    </row>
    <row r="363" spans="1:10" ht="27" outlineLevel="1">
      <c r="A363" s="15"/>
      <c r="B363" s="64" t="s">
        <v>61</v>
      </c>
      <c r="C363" s="64"/>
      <c r="D363" s="64" t="s">
        <v>4</v>
      </c>
      <c r="E363" s="72" t="s">
        <v>370</v>
      </c>
      <c r="F363" s="64" t="s">
        <v>84</v>
      </c>
      <c r="G363" s="67">
        <v>4</v>
      </c>
      <c r="H363" s="68">
        <v>29.91</v>
      </c>
      <c r="I363" s="68">
        <f t="shared" si="30"/>
        <v>38.200000000000003</v>
      </c>
      <c r="J363" s="68">
        <f t="shared" si="31"/>
        <v>152.80000000000001</v>
      </c>
    </row>
    <row r="364" spans="1:10" ht="54" outlineLevel="1">
      <c r="A364" s="15"/>
      <c r="B364" s="64" t="s">
        <v>62</v>
      </c>
      <c r="C364" s="64"/>
      <c r="D364" s="64" t="s">
        <v>4</v>
      </c>
      <c r="E364" s="72" t="s">
        <v>528</v>
      </c>
      <c r="F364" s="64" t="s">
        <v>84</v>
      </c>
      <c r="G364" s="67">
        <v>4</v>
      </c>
      <c r="H364" s="68">
        <v>75.39</v>
      </c>
      <c r="I364" s="68">
        <f t="shared" si="30"/>
        <v>96.27</v>
      </c>
      <c r="J364" s="68">
        <f t="shared" si="31"/>
        <v>385.08</v>
      </c>
    </row>
    <row r="365" spans="1:10" ht="40.5" outlineLevel="1">
      <c r="A365" s="15"/>
      <c r="B365" s="64" t="s">
        <v>63</v>
      </c>
      <c r="C365" s="64">
        <v>86904</v>
      </c>
      <c r="D365" s="64" t="s">
        <v>89</v>
      </c>
      <c r="E365" s="72" t="s">
        <v>529</v>
      </c>
      <c r="F365" s="64" t="s">
        <v>84</v>
      </c>
      <c r="G365" s="67">
        <v>6</v>
      </c>
      <c r="H365" s="68">
        <v>60.93</v>
      </c>
      <c r="I365" s="68">
        <f t="shared" si="30"/>
        <v>77.81</v>
      </c>
      <c r="J365" s="68">
        <f t="shared" si="31"/>
        <v>466.86</v>
      </c>
    </row>
    <row r="366" spans="1:10" ht="40.5" outlineLevel="1">
      <c r="A366" s="15"/>
      <c r="B366" s="64" t="s">
        <v>64</v>
      </c>
      <c r="C366" s="64">
        <v>86919</v>
      </c>
      <c r="D366" s="64" t="s">
        <v>89</v>
      </c>
      <c r="E366" s="72" t="s">
        <v>541</v>
      </c>
      <c r="F366" s="64" t="s">
        <v>84</v>
      </c>
      <c r="G366" s="67">
        <v>7</v>
      </c>
      <c r="H366" s="68">
        <v>226.85</v>
      </c>
      <c r="I366" s="68">
        <f t="shared" si="30"/>
        <v>289.69</v>
      </c>
      <c r="J366" s="68">
        <f t="shared" si="31"/>
        <v>2027.83</v>
      </c>
    </row>
    <row r="367" spans="1:10" ht="54" outlineLevel="1">
      <c r="A367" s="15"/>
      <c r="B367" s="64" t="s">
        <v>275</v>
      </c>
      <c r="C367" s="64">
        <v>9535</v>
      </c>
      <c r="D367" s="64" t="s">
        <v>89</v>
      </c>
      <c r="E367" s="72" t="s">
        <v>150</v>
      </c>
      <c r="F367" s="64" t="s">
        <v>84</v>
      </c>
      <c r="G367" s="67">
        <v>15</v>
      </c>
      <c r="H367" s="68">
        <v>35.380000000000003</v>
      </c>
      <c r="I367" s="68">
        <f t="shared" si="30"/>
        <v>45.18</v>
      </c>
      <c r="J367" s="68">
        <f t="shared" si="31"/>
        <v>677.7</v>
      </c>
    </row>
    <row r="368" spans="1:10" ht="40.5" outlineLevel="1">
      <c r="A368" s="15"/>
      <c r="B368" s="64" t="s">
        <v>65</v>
      </c>
      <c r="C368" s="113" t="s">
        <v>328</v>
      </c>
      <c r="D368" s="114" t="s">
        <v>111</v>
      </c>
      <c r="E368" s="72" t="s">
        <v>526</v>
      </c>
      <c r="F368" s="64" t="s">
        <v>84</v>
      </c>
      <c r="G368" s="67">
        <v>2</v>
      </c>
      <c r="H368" s="68">
        <v>549.82000000000005</v>
      </c>
      <c r="I368" s="68">
        <f t="shared" si="30"/>
        <v>702.12</v>
      </c>
      <c r="J368" s="68">
        <f t="shared" si="31"/>
        <v>1404.24</v>
      </c>
    </row>
    <row r="369" spans="1:10" ht="13.5" outlineLevel="1">
      <c r="A369" s="15"/>
      <c r="B369" s="64" t="s">
        <v>66</v>
      </c>
      <c r="C369" s="64"/>
      <c r="D369" s="64" t="s">
        <v>4</v>
      </c>
      <c r="E369" s="72" t="s">
        <v>527</v>
      </c>
      <c r="F369" s="64" t="s">
        <v>84</v>
      </c>
      <c r="G369" s="67">
        <v>4</v>
      </c>
      <c r="H369" s="68">
        <v>16.5</v>
      </c>
      <c r="I369" s="68">
        <f t="shared" si="30"/>
        <v>21.07</v>
      </c>
      <c r="J369" s="68">
        <f t="shared" si="31"/>
        <v>84.28</v>
      </c>
    </row>
    <row r="370" spans="1:10" ht="27" outlineLevel="1">
      <c r="A370" s="15"/>
      <c r="B370" s="64" t="s">
        <v>67</v>
      </c>
      <c r="C370" s="64"/>
      <c r="D370" s="64" t="s">
        <v>4</v>
      </c>
      <c r="E370" s="72" t="s">
        <v>146</v>
      </c>
      <c r="F370" s="64" t="s">
        <v>84</v>
      </c>
      <c r="G370" s="67">
        <v>26</v>
      </c>
      <c r="H370" s="68">
        <v>24.71</v>
      </c>
      <c r="I370" s="68">
        <f t="shared" si="30"/>
        <v>31.55</v>
      </c>
      <c r="J370" s="68">
        <f t="shared" si="31"/>
        <v>820.3</v>
      </c>
    </row>
    <row r="371" spans="1:10" ht="40.5" outlineLevel="1">
      <c r="A371" s="15"/>
      <c r="B371" s="64" t="s">
        <v>68</v>
      </c>
      <c r="C371" s="113"/>
      <c r="D371" s="114" t="s">
        <v>4</v>
      </c>
      <c r="E371" s="72" t="s">
        <v>145</v>
      </c>
      <c r="F371" s="64" t="s">
        <v>70</v>
      </c>
      <c r="G371" s="67">
        <v>4</v>
      </c>
      <c r="H371" s="68">
        <v>63.16</v>
      </c>
      <c r="I371" s="68">
        <f t="shared" si="30"/>
        <v>80.66</v>
      </c>
      <c r="J371" s="68">
        <f t="shared" si="31"/>
        <v>322.64</v>
      </c>
    </row>
    <row r="372" spans="1:10" ht="27" outlineLevel="1">
      <c r="A372" s="15"/>
      <c r="B372" s="64" t="s">
        <v>69</v>
      </c>
      <c r="C372" s="64"/>
      <c r="D372" s="64" t="s">
        <v>4</v>
      </c>
      <c r="E372" s="72" t="s">
        <v>539</v>
      </c>
      <c r="F372" s="64" t="s">
        <v>84</v>
      </c>
      <c r="G372" s="67">
        <v>2</v>
      </c>
      <c r="H372" s="68">
        <v>65.14</v>
      </c>
      <c r="I372" s="68">
        <f t="shared" si="30"/>
        <v>83.18</v>
      </c>
      <c r="J372" s="68">
        <f t="shared" si="31"/>
        <v>166.36</v>
      </c>
    </row>
    <row r="373" spans="1:10" ht="40.5" outlineLevel="1">
      <c r="A373" s="15"/>
      <c r="B373" s="64" t="s">
        <v>1083</v>
      </c>
      <c r="C373" s="64"/>
      <c r="D373" s="64" t="s">
        <v>4</v>
      </c>
      <c r="E373" s="72" t="s">
        <v>533</v>
      </c>
      <c r="F373" s="64" t="s">
        <v>84</v>
      </c>
      <c r="G373" s="67">
        <v>4</v>
      </c>
      <c r="H373" s="68">
        <v>56.8</v>
      </c>
      <c r="I373" s="68">
        <f t="shared" si="30"/>
        <v>72.53</v>
      </c>
      <c r="J373" s="68">
        <f t="shared" si="31"/>
        <v>290.12</v>
      </c>
    </row>
    <row r="374" spans="1:10" ht="54" outlineLevel="1">
      <c r="A374" s="15"/>
      <c r="B374" s="64" t="s">
        <v>276</v>
      </c>
      <c r="C374" s="64">
        <v>73663</v>
      </c>
      <c r="D374" s="64" t="s">
        <v>89</v>
      </c>
      <c r="E374" s="72" t="s">
        <v>151</v>
      </c>
      <c r="F374" s="64" t="s">
        <v>84</v>
      </c>
      <c r="G374" s="67">
        <v>15</v>
      </c>
      <c r="H374" s="68">
        <v>73.12</v>
      </c>
      <c r="I374" s="68">
        <f t="shared" si="30"/>
        <v>93.37</v>
      </c>
      <c r="J374" s="68">
        <f t="shared" si="31"/>
        <v>1400.55</v>
      </c>
    </row>
    <row r="375" spans="1:10" ht="27" outlineLevel="1">
      <c r="A375" s="15"/>
      <c r="B375" s="64" t="s">
        <v>277</v>
      </c>
      <c r="C375" s="64">
        <v>86909</v>
      </c>
      <c r="D375" s="64" t="s">
        <v>89</v>
      </c>
      <c r="E375" s="72" t="s">
        <v>154</v>
      </c>
      <c r="F375" s="64" t="s">
        <v>84</v>
      </c>
      <c r="G375" s="67">
        <v>15</v>
      </c>
      <c r="H375" s="68">
        <v>48.79</v>
      </c>
      <c r="I375" s="68">
        <f t="shared" si="30"/>
        <v>62.3</v>
      </c>
      <c r="J375" s="68">
        <f t="shared" si="31"/>
        <v>934.5</v>
      </c>
    </row>
    <row r="376" spans="1:10" ht="27" outlineLevel="1">
      <c r="A376" s="15"/>
      <c r="B376" s="64" t="s">
        <v>278</v>
      </c>
      <c r="C376" s="64">
        <v>86916</v>
      </c>
      <c r="D376" s="64" t="s">
        <v>89</v>
      </c>
      <c r="E376" s="72" t="s">
        <v>540</v>
      </c>
      <c r="F376" s="64" t="s">
        <v>84</v>
      </c>
      <c r="G376" s="67">
        <v>11</v>
      </c>
      <c r="H376" s="68">
        <v>8.98</v>
      </c>
      <c r="I376" s="68">
        <f t="shared" si="30"/>
        <v>11.47</v>
      </c>
      <c r="J376" s="68">
        <f t="shared" si="31"/>
        <v>126.17</v>
      </c>
    </row>
    <row r="377" spans="1:10" ht="27" outlineLevel="1">
      <c r="A377" s="15"/>
      <c r="B377" s="64" t="s">
        <v>534</v>
      </c>
      <c r="C377" s="64">
        <v>86906</v>
      </c>
      <c r="D377" s="64" t="s">
        <v>89</v>
      </c>
      <c r="E377" s="72" t="s">
        <v>147</v>
      </c>
      <c r="F377" s="64" t="s">
        <v>84</v>
      </c>
      <c r="G377" s="67">
        <v>32</v>
      </c>
      <c r="H377" s="68">
        <v>24.44</v>
      </c>
      <c r="I377" s="68">
        <f t="shared" si="30"/>
        <v>31.21</v>
      </c>
      <c r="J377" s="68">
        <f t="shared" si="31"/>
        <v>998.72</v>
      </c>
    </row>
    <row r="378" spans="1:10" ht="27" outlineLevel="1">
      <c r="A378" s="15"/>
      <c r="B378" s="64" t="s">
        <v>279</v>
      </c>
      <c r="C378" s="64"/>
      <c r="D378" s="64" t="s">
        <v>4</v>
      </c>
      <c r="E378" s="72" t="s">
        <v>530</v>
      </c>
      <c r="F378" s="64" t="s">
        <v>84</v>
      </c>
      <c r="G378" s="67">
        <v>26</v>
      </c>
      <c r="H378" s="68">
        <v>22.82</v>
      </c>
      <c r="I378" s="68">
        <f t="shared" si="30"/>
        <v>29.14</v>
      </c>
      <c r="J378" s="68">
        <f t="shared" si="31"/>
        <v>757.64</v>
      </c>
    </row>
    <row r="379" spans="1:10" ht="27" outlineLevel="1">
      <c r="A379" s="15"/>
      <c r="B379" s="64" t="s">
        <v>280</v>
      </c>
      <c r="C379" s="114"/>
      <c r="D379" s="114" t="s">
        <v>4</v>
      </c>
      <c r="E379" s="72" t="s">
        <v>149</v>
      </c>
      <c r="F379" s="64" t="s">
        <v>84</v>
      </c>
      <c r="G379" s="67">
        <v>22</v>
      </c>
      <c r="H379" s="68">
        <v>30.61</v>
      </c>
      <c r="I379" s="68">
        <f t="shared" si="30"/>
        <v>39.090000000000003</v>
      </c>
      <c r="J379" s="68">
        <f t="shared" si="31"/>
        <v>859.98</v>
      </c>
    </row>
    <row r="380" spans="1:10" ht="27" outlineLevel="1">
      <c r="A380" s="15"/>
      <c r="B380" s="64" t="s">
        <v>281</v>
      </c>
      <c r="C380" s="64"/>
      <c r="D380" s="64" t="s">
        <v>4</v>
      </c>
      <c r="E380" s="72" t="s">
        <v>850</v>
      </c>
      <c r="F380" s="64" t="s">
        <v>84</v>
      </c>
      <c r="G380" s="67">
        <v>16</v>
      </c>
      <c r="H380" s="68">
        <v>66.67</v>
      </c>
      <c r="I380" s="68">
        <f t="shared" si="30"/>
        <v>85.14</v>
      </c>
      <c r="J380" s="68">
        <f t="shared" si="31"/>
        <v>1362.24</v>
      </c>
    </row>
    <row r="381" spans="1:10" ht="40.5" outlineLevel="1">
      <c r="A381" s="15"/>
      <c r="B381" s="64" t="s">
        <v>282</v>
      </c>
      <c r="C381" s="64"/>
      <c r="D381" s="64" t="s">
        <v>4</v>
      </c>
      <c r="E381" s="72" t="s">
        <v>531</v>
      </c>
      <c r="F381" s="64" t="s">
        <v>84</v>
      </c>
      <c r="G381" s="67">
        <v>8</v>
      </c>
      <c r="H381" s="68">
        <v>129.13999999999999</v>
      </c>
      <c r="I381" s="68">
        <f t="shared" si="30"/>
        <v>164.91</v>
      </c>
      <c r="J381" s="68">
        <f t="shared" si="31"/>
        <v>1319.28</v>
      </c>
    </row>
    <row r="382" spans="1:10" ht="27" outlineLevel="1">
      <c r="A382" s="15"/>
      <c r="B382" s="64" t="s">
        <v>535</v>
      </c>
      <c r="C382" s="64"/>
      <c r="D382" s="64" t="s">
        <v>4</v>
      </c>
      <c r="E382" s="72" t="s">
        <v>542</v>
      </c>
      <c r="F382" s="64" t="s">
        <v>84</v>
      </c>
      <c r="G382" s="67">
        <v>4</v>
      </c>
      <c r="H382" s="68">
        <v>151.91</v>
      </c>
      <c r="I382" s="68">
        <f t="shared" si="30"/>
        <v>193.99</v>
      </c>
      <c r="J382" s="68">
        <f t="shared" si="31"/>
        <v>775.96</v>
      </c>
    </row>
    <row r="383" spans="1:10" ht="27" outlineLevel="1">
      <c r="A383" s="15"/>
      <c r="B383" s="64" t="s">
        <v>536</v>
      </c>
      <c r="C383" s="64"/>
      <c r="D383" s="64" t="s">
        <v>4</v>
      </c>
      <c r="E383" s="72" t="s">
        <v>532</v>
      </c>
      <c r="F383" s="64" t="s">
        <v>84</v>
      </c>
      <c r="G383" s="67">
        <v>1</v>
      </c>
      <c r="H383" s="68">
        <v>265.8</v>
      </c>
      <c r="I383" s="68">
        <f t="shared" si="30"/>
        <v>339.43</v>
      </c>
      <c r="J383" s="68">
        <f t="shared" si="31"/>
        <v>339.43</v>
      </c>
    </row>
    <row r="384" spans="1:10" ht="27" outlineLevel="1">
      <c r="A384" s="15"/>
      <c r="B384" s="64" t="s">
        <v>537</v>
      </c>
      <c r="C384" s="64"/>
      <c r="D384" s="64" t="s">
        <v>4</v>
      </c>
      <c r="E384" s="72" t="s">
        <v>1239</v>
      </c>
      <c r="F384" s="64" t="s">
        <v>84</v>
      </c>
      <c r="G384" s="67">
        <v>1</v>
      </c>
      <c r="H384" s="68">
        <v>452.66</v>
      </c>
      <c r="I384" s="68">
        <f t="shared" si="30"/>
        <v>578.04999999999995</v>
      </c>
      <c r="J384" s="68">
        <f t="shared" si="31"/>
        <v>578.04999999999995</v>
      </c>
    </row>
    <row r="385" spans="1:10" ht="27" outlineLevel="1">
      <c r="A385" s="15"/>
      <c r="B385" s="64" t="s">
        <v>1234</v>
      </c>
      <c r="C385" s="64"/>
      <c r="D385" s="64" t="s">
        <v>4</v>
      </c>
      <c r="E385" s="72" t="s">
        <v>1240</v>
      </c>
      <c r="F385" s="64" t="s">
        <v>84</v>
      </c>
      <c r="G385" s="67">
        <v>188</v>
      </c>
      <c r="H385" s="68">
        <v>14.5</v>
      </c>
      <c r="I385" s="68">
        <f t="shared" si="30"/>
        <v>18.52</v>
      </c>
      <c r="J385" s="68">
        <f t="shared" si="31"/>
        <v>3481.76</v>
      </c>
    </row>
    <row r="386" spans="1:10" ht="40.5" outlineLevel="1">
      <c r="A386" s="15"/>
      <c r="B386" s="64" t="s">
        <v>1250</v>
      </c>
      <c r="C386" s="64" t="s">
        <v>332</v>
      </c>
      <c r="D386" s="64" t="s">
        <v>89</v>
      </c>
      <c r="E386" s="72" t="s">
        <v>543</v>
      </c>
      <c r="F386" s="64" t="s">
        <v>102</v>
      </c>
      <c r="G386" s="67">
        <v>20.6</v>
      </c>
      <c r="H386" s="68">
        <v>51.39</v>
      </c>
      <c r="I386" s="68">
        <f t="shared" si="30"/>
        <v>65.63</v>
      </c>
      <c r="J386" s="68">
        <f t="shared" si="31"/>
        <v>1351.98</v>
      </c>
    </row>
    <row r="387" spans="1:10" outlineLevel="1">
      <c r="A387" s="15"/>
      <c r="B387" s="73"/>
      <c r="C387" s="74"/>
      <c r="D387" s="74"/>
      <c r="E387" s="75"/>
      <c r="F387" s="74"/>
      <c r="G387" s="76"/>
      <c r="H387" s="77" t="s">
        <v>239</v>
      </c>
      <c r="I387" s="78"/>
      <c r="J387" s="78">
        <f>SUM(J356:J386)</f>
        <v>42505.05</v>
      </c>
    </row>
    <row r="388" spans="1:10" ht="13.5">
      <c r="A388" s="15"/>
      <c r="B388" s="79"/>
      <c r="C388" s="79"/>
      <c r="D388" s="79"/>
      <c r="E388" s="80"/>
      <c r="F388" s="79"/>
      <c r="G388" s="81"/>
      <c r="H388" s="82"/>
      <c r="I388" s="83"/>
      <c r="J388" s="83"/>
    </row>
    <row r="389" spans="1:10" collapsed="1">
      <c r="A389" s="15"/>
      <c r="B389" s="58">
        <v>16</v>
      </c>
      <c r="C389" s="115"/>
      <c r="D389" s="115"/>
      <c r="E389" s="59" t="s">
        <v>235</v>
      </c>
      <c r="F389" s="60"/>
      <c r="G389" s="62"/>
      <c r="H389" s="62"/>
      <c r="I389" s="62"/>
      <c r="J389" s="63"/>
    </row>
    <row r="390" spans="1:10" ht="13.5" outlineLevel="1">
      <c r="A390" s="15"/>
      <c r="B390" s="64" t="s">
        <v>283</v>
      </c>
      <c r="C390" s="64" t="s">
        <v>337</v>
      </c>
      <c r="D390" s="64" t="s">
        <v>89</v>
      </c>
      <c r="E390" s="72" t="s">
        <v>423</v>
      </c>
      <c r="F390" s="64" t="s">
        <v>87</v>
      </c>
      <c r="G390" s="67">
        <v>1.42</v>
      </c>
      <c r="H390" s="68">
        <v>241.93</v>
      </c>
      <c r="I390" s="68">
        <f t="shared" ref="I390:I410" si="32">ROUND(H390*1.277,2)</f>
        <v>308.94</v>
      </c>
      <c r="J390" s="68">
        <f t="shared" ref="J390:J410" si="33">ROUND(G390*I390,2)</f>
        <v>438.69</v>
      </c>
    </row>
    <row r="391" spans="1:10" ht="27" outlineLevel="1">
      <c r="A391" s="15"/>
      <c r="B391" s="64" t="s">
        <v>284</v>
      </c>
      <c r="C391" s="64">
        <v>85014</v>
      </c>
      <c r="D391" s="64" t="s">
        <v>89</v>
      </c>
      <c r="E391" s="72" t="s">
        <v>551</v>
      </c>
      <c r="F391" s="64" t="s">
        <v>90</v>
      </c>
      <c r="G391" s="67">
        <v>0.16</v>
      </c>
      <c r="H391" s="68">
        <v>255.73</v>
      </c>
      <c r="I391" s="68">
        <f t="shared" si="32"/>
        <v>326.57</v>
      </c>
      <c r="J391" s="68">
        <f t="shared" si="33"/>
        <v>52.25</v>
      </c>
    </row>
    <row r="392" spans="1:10" s="14" customFormat="1" ht="27" outlineLevel="1">
      <c r="A392" s="15"/>
      <c r="B392" s="64" t="s">
        <v>285</v>
      </c>
      <c r="C392" s="64" t="s">
        <v>215</v>
      </c>
      <c r="D392" s="64" t="s">
        <v>89</v>
      </c>
      <c r="E392" s="72" t="s">
        <v>550</v>
      </c>
      <c r="F392" s="64" t="s">
        <v>102</v>
      </c>
      <c r="G392" s="67">
        <v>43</v>
      </c>
      <c r="H392" s="68">
        <v>14.06</v>
      </c>
      <c r="I392" s="68">
        <f t="shared" si="32"/>
        <v>17.95</v>
      </c>
      <c r="J392" s="68">
        <f t="shared" si="33"/>
        <v>771.85</v>
      </c>
    </row>
    <row r="393" spans="1:10" s="14" customFormat="1" ht="13.5" outlineLevel="1">
      <c r="A393" s="15"/>
      <c r="B393" s="64" t="s">
        <v>286</v>
      </c>
      <c r="C393" s="64" t="s">
        <v>435</v>
      </c>
      <c r="D393" s="64" t="s">
        <v>111</v>
      </c>
      <c r="E393" s="72" t="s">
        <v>434</v>
      </c>
      <c r="F393" s="64" t="s">
        <v>102</v>
      </c>
      <c r="G393" s="67">
        <v>42</v>
      </c>
      <c r="H393" s="68">
        <v>10.74</v>
      </c>
      <c r="I393" s="68">
        <f t="shared" si="32"/>
        <v>13.71</v>
      </c>
      <c r="J393" s="68">
        <f t="shared" si="33"/>
        <v>575.82000000000005</v>
      </c>
    </row>
    <row r="394" spans="1:10" s="14" customFormat="1" ht="13.5" outlineLevel="1">
      <c r="A394" s="15"/>
      <c r="B394" s="64" t="s">
        <v>287</v>
      </c>
      <c r="C394" s="64"/>
      <c r="D394" s="64" t="s">
        <v>4</v>
      </c>
      <c r="E394" s="72" t="s">
        <v>553</v>
      </c>
      <c r="F394" s="64" t="s">
        <v>84</v>
      </c>
      <c r="G394" s="67">
        <v>3</v>
      </c>
      <c r="H394" s="68">
        <v>79.75</v>
      </c>
      <c r="I394" s="68">
        <f t="shared" si="32"/>
        <v>101.84</v>
      </c>
      <c r="J394" s="68">
        <f t="shared" si="33"/>
        <v>305.52</v>
      </c>
    </row>
    <row r="395" spans="1:10" s="14" customFormat="1" ht="13.5" outlineLevel="1">
      <c r="A395" s="15"/>
      <c r="B395" s="64" t="s">
        <v>288</v>
      </c>
      <c r="C395" s="64"/>
      <c r="D395" s="64" t="s">
        <v>4</v>
      </c>
      <c r="E395" s="72" t="s">
        <v>158</v>
      </c>
      <c r="F395" s="64" t="s">
        <v>84</v>
      </c>
      <c r="G395" s="67">
        <v>4</v>
      </c>
      <c r="H395" s="68">
        <v>34.14</v>
      </c>
      <c r="I395" s="68">
        <f t="shared" si="32"/>
        <v>43.6</v>
      </c>
      <c r="J395" s="68">
        <f t="shared" si="33"/>
        <v>174.4</v>
      </c>
    </row>
    <row r="396" spans="1:10" s="14" customFormat="1" ht="13.5" outlineLevel="1">
      <c r="A396" s="15"/>
      <c r="B396" s="64" t="s">
        <v>289</v>
      </c>
      <c r="C396" s="64"/>
      <c r="D396" s="64" t="s">
        <v>4</v>
      </c>
      <c r="E396" s="72" t="s">
        <v>410</v>
      </c>
      <c r="F396" s="64" t="s">
        <v>84</v>
      </c>
      <c r="G396" s="67">
        <v>3</v>
      </c>
      <c r="H396" s="68">
        <v>29.12</v>
      </c>
      <c r="I396" s="68">
        <f t="shared" si="32"/>
        <v>37.19</v>
      </c>
      <c r="J396" s="68">
        <f t="shared" si="33"/>
        <v>111.57</v>
      </c>
    </row>
    <row r="397" spans="1:10" s="14" customFormat="1" ht="13.5" outlineLevel="1">
      <c r="A397" s="15"/>
      <c r="B397" s="64" t="s">
        <v>290</v>
      </c>
      <c r="C397" s="64"/>
      <c r="D397" s="64" t="s">
        <v>4</v>
      </c>
      <c r="E397" s="72" t="s">
        <v>411</v>
      </c>
      <c r="F397" s="64" t="s">
        <v>84</v>
      </c>
      <c r="G397" s="67">
        <v>6</v>
      </c>
      <c r="H397" s="68">
        <v>2.68</v>
      </c>
      <c r="I397" s="68">
        <f t="shared" si="32"/>
        <v>3.42</v>
      </c>
      <c r="J397" s="68">
        <f t="shared" si="33"/>
        <v>20.52</v>
      </c>
    </row>
    <row r="398" spans="1:10" s="14" customFormat="1" ht="13.5" outlineLevel="1">
      <c r="A398" s="15"/>
      <c r="B398" s="64" t="s">
        <v>406</v>
      </c>
      <c r="C398" s="64"/>
      <c r="D398" s="64" t="s">
        <v>4</v>
      </c>
      <c r="E398" s="72" t="s">
        <v>414</v>
      </c>
      <c r="F398" s="64" t="s">
        <v>84</v>
      </c>
      <c r="G398" s="67">
        <v>4</v>
      </c>
      <c r="H398" s="68">
        <v>3.48</v>
      </c>
      <c r="I398" s="68">
        <f t="shared" si="32"/>
        <v>4.4400000000000004</v>
      </c>
      <c r="J398" s="68">
        <f t="shared" si="33"/>
        <v>17.760000000000002</v>
      </c>
    </row>
    <row r="399" spans="1:10" s="14" customFormat="1" ht="13.5" outlineLevel="1">
      <c r="A399" s="15"/>
      <c r="B399" s="64" t="s">
        <v>407</v>
      </c>
      <c r="C399" s="64"/>
      <c r="D399" s="64" t="s">
        <v>4</v>
      </c>
      <c r="E399" s="72" t="s">
        <v>420</v>
      </c>
      <c r="F399" s="64" t="s">
        <v>84</v>
      </c>
      <c r="G399" s="67">
        <v>4</v>
      </c>
      <c r="H399" s="68">
        <v>3.04</v>
      </c>
      <c r="I399" s="68">
        <f t="shared" si="32"/>
        <v>3.88</v>
      </c>
      <c r="J399" s="68">
        <f t="shared" si="33"/>
        <v>15.52</v>
      </c>
    </row>
    <row r="400" spans="1:10" s="14" customFormat="1" ht="13.5" outlineLevel="1">
      <c r="A400" s="15"/>
      <c r="B400" s="64" t="s">
        <v>424</v>
      </c>
      <c r="C400" s="64"/>
      <c r="D400" s="64" t="s">
        <v>4</v>
      </c>
      <c r="E400" s="72" t="s">
        <v>412</v>
      </c>
      <c r="F400" s="64" t="s">
        <v>84</v>
      </c>
      <c r="G400" s="67">
        <v>1</v>
      </c>
      <c r="H400" s="68">
        <v>5.5</v>
      </c>
      <c r="I400" s="68">
        <f t="shared" si="32"/>
        <v>7.02</v>
      </c>
      <c r="J400" s="68">
        <f t="shared" si="33"/>
        <v>7.02</v>
      </c>
    </row>
    <row r="401" spans="1:10" s="14" customFormat="1" ht="13.5" outlineLevel="1">
      <c r="A401" s="15"/>
      <c r="B401" s="64" t="s">
        <v>425</v>
      </c>
      <c r="C401" s="64"/>
      <c r="D401" s="64" t="s">
        <v>4</v>
      </c>
      <c r="E401" s="72" t="s">
        <v>413</v>
      </c>
      <c r="F401" s="64" t="s">
        <v>84</v>
      </c>
      <c r="G401" s="67">
        <v>1</v>
      </c>
      <c r="H401" s="68">
        <v>5.5</v>
      </c>
      <c r="I401" s="68">
        <f t="shared" si="32"/>
        <v>7.02</v>
      </c>
      <c r="J401" s="68">
        <f t="shared" si="33"/>
        <v>7.02</v>
      </c>
    </row>
    <row r="402" spans="1:10" s="14" customFormat="1" ht="13.5" outlineLevel="1">
      <c r="A402" s="15"/>
      <c r="B402" s="64" t="s">
        <v>426</v>
      </c>
      <c r="C402" s="64"/>
      <c r="D402" s="64" t="s">
        <v>4</v>
      </c>
      <c r="E402" s="72" t="s">
        <v>415</v>
      </c>
      <c r="F402" s="64" t="s">
        <v>84</v>
      </c>
      <c r="G402" s="67">
        <v>2</v>
      </c>
      <c r="H402" s="68">
        <v>4.07</v>
      </c>
      <c r="I402" s="68">
        <f t="shared" si="32"/>
        <v>5.2</v>
      </c>
      <c r="J402" s="68">
        <f t="shared" si="33"/>
        <v>10.4</v>
      </c>
    </row>
    <row r="403" spans="1:10" s="14" customFormat="1" ht="13.5" outlineLevel="1">
      <c r="A403" s="15"/>
      <c r="B403" s="64" t="s">
        <v>427</v>
      </c>
      <c r="C403" s="64"/>
      <c r="D403" s="64" t="s">
        <v>4</v>
      </c>
      <c r="E403" s="72" t="s">
        <v>419</v>
      </c>
      <c r="F403" s="64" t="s">
        <v>84</v>
      </c>
      <c r="G403" s="67">
        <v>2</v>
      </c>
      <c r="H403" s="68">
        <v>2.99</v>
      </c>
      <c r="I403" s="68">
        <f t="shared" si="32"/>
        <v>3.82</v>
      </c>
      <c r="J403" s="68">
        <f t="shared" si="33"/>
        <v>7.64</v>
      </c>
    </row>
    <row r="404" spans="1:10" s="14" customFormat="1" ht="13.5" outlineLevel="1">
      <c r="A404" s="15"/>
      <c r="B404" s="64" t="s">
        <v>428</v>
      </c>
      <c r="C404" s="64"/>
      <c r="D404" s="64" t="s">
        <v>4</v>
      </c>
      <c r="E404" s="72" t="s">
        <v>421</v>
      </c>
      <c r="F404" s="64" t="s">
        <v>84</v>
      </c>
      <c r="G404" s="67">
        <v>2</v>
      </c>
      <c r="H404" s="68">
        <v>3.18</v>
      </c>
      <c r="I404" s="68">
        <f t="shared" si="32"/>
        <v>4.0599999999999996</v>
      </c>
      <c r="J404" s="68">
        <f t="shared" si="33"/>
        <v>8.1199999999999992</v>
      </c>
    </row>
    <row r="405" spans="1:10" s="14" customFormat="1" ht="13.5" outlineLevel="1">
      <c r="A405" s="15"/>
      <c r="B405" s="64" t="s">
        <v>429</v>
      </c>
      <c r="C405" s="64"/>
      <c r="D405" s="64" t="s">
        <v>4</v>
      </c>
      <c r="E405" s="72" t="s">
        <v>416</v>
      </c>
      <c r="F405" s="64" t="s">
        <v>84</v>
      </c>
      <c r="G405" s="67">
        <v>1</v>
      </c>
      <c r="H405" s="68">
        <v>61.29</v>
      </c>
      <c r="I405" s="68">
        <f t="shared" si="32"/>
        <v>78.27</v>
      </c>
      <c r="J405" s="68">
        <f t="shared" si="33"/>
        <v>78.27</v>
      </c>
    </row>
    <row r="406" spans="1:10" s="14" customFormat="1" ht="13.5" outlineLevel="1">
      <c r="A406" s="15"/>
      <c r="B406" s="64" t="s">
        <v>430</v>
      </c>
      <c r="C406" s="64"/>
      <c r="D406" s="64" t="s">
        <v>4</v>
      </c>
      <c r="E406" s="72" t="s">
        <v>422</v>
      </c>
      <c r="F406" s="64" t="s">
        <v>84</v>
      </c>
      <c r="G406" s="67">
        <v>1</v>
      </c>
      <c r="H406" s="68">
        <v>15.8</v>
      </c>
      <c r="I406" s="68">
        <f t="shared" si="32"/>
        <v>20.18</v>
      </c>
      <c r="J406" s="68">
        <f t="shared" si="33"/>
        <v>20.18</v>
      </c>
    </row>
    <row r="407" spans="1:10" s="14" customFormat="1" ht="13.5" outlineLevel="1">
      <c r="A407" s="15"/>
      <c r="B407" s="64" t="s">
        <v>431</v>
      </c>
      <c r="C407" s="64"/>
      <c r="D407" s="64" t="s">
        <v>4</v>
      </c>
      <c r="E407" s="72" t="s">
        <v>417</v>
      </c>
      <c r="F407" s="64" t="s">
        <v>102</v>
      </c>
      <c r="G407" s="67">
        <v>2</v>
      </c>
      <c r="H407" s="68">
        <v>3.06</v>
      </c>
      <c r="I407" s="68">
        <f t="shared" si="32"/>
        <v>3.91</v>
      </c>
      <c r="J407" s="68">
        <f t="shared" si="33"/>
        <v>7.82</v>
      </c>
    </row>
    <row r="408" spans="1:10" s="14" customFormat="1" ht="13.5" outlineLevel="1">
      <c r="A408" s="15"/>
      <c r="B408" s="64" t="s">
        <v>1126</v>
      </c>
      <c r="C408" s="64"/>
      <c r="D408" s="64" t="s">
        <v>4</v>
      </c>
      <c r="E408" s="72" t="s">
        <v>418</v>
      </c>
      <c r="F408" s="64" t="s">
        <v>84</v>
      </c>
      <c r="G408" s="67">
        <v>2</v>
      </c>
      <c r="H408" s="68">
        <v>32.909999999999997</v>
      </c>
      <c r="I408" s="68">
        <f t="shared" si="32"/>
        <v>42.03</v>
      </c>
      <c r="J408" s="68">
        <f t="shared" si="33"/>
        <v>84.06</v>
      </c>
    </row>
    <row r="409" spans="1:10" s="14" customFormat="1" ht="27" outlineLevel="1">
      <c r="A409" s="15"/>
      <c r="B409" s="64" t="s">
        <v>432</v>
      </c>
      <c r="C409" s="114"/>
      <c r="D409" s="114" t="s">
        <v>4</v>
      </c>
      <c r="E409" s="72" t="s">
        <v>408</v>
      </c>
      <c r="F409" s="64" t="s">
        <v>84</v>
      </c>
      <c r="G409" s="67">
        <v>1</v>
      </c>
      <c r="H409" s="68">
        <v>15.34</v>
      </c>
      <c r="I409" s="68">
        <f t="shared" si="32"/>
        <v>19.59</v>
      </c>
      <c r="J409" s="68">
        <f t="shared" si="33"/>
        <v>19.59</v>
      </c>
    </row>
    <row r="410" spans="1:10" s="14" customFormat="1" ht="27" outlineLevel="1">
      <c r="A410" s="15"/>
      <c r="B410" s="64" t="s">
        <v>433</v>
      </c>
      <c r="C410" s="114"/>
      <c r="D410" s="114" t="s">
        <v>4</v>
      </c>
      <c r="E410" s="72" t="s">
        <v>409</v>
      </c>
      <c r="F410" s="64" t="s">
        <v>84</v>
      </c>
      <c r="G410" s="67">
        <v>1</v>
      </c>
      <c r="H410" s="68">
        <v>15.34</v>
      </c>
      <c r="I410" s="68">
        <f t="shared" si="32"/>
        <v>19.59</v>
      </c>
      <c r="J410" s="68">
        <f t="shared" si="33"/>
        <v>19.59</v>
      </c>
    </row>
    <row r="411" spans="1:10" outlineLevel="1">
      <c r="A411" s="15"/>
      <c r="B411" s="73"/>
      <c r="C411" s="74"/>
      <c r="D411" s="74"/>
      <c r="E411" s="75"/>
      <c r="F411" s="74"/>
      <c r="G411" s="76"/>
      <c r="H411" s="77" t="s">
        <v>239</v>
      </c>
      <c r="I411" s="78"/>
      <c r="J411" s="78">
        <f>SUM(J390:J410)</f>
        <v>2753.6100000000006</v>
      </c>
    </row>
    <row r="412" spans="1:10" ht="13.5">
      <c r="A412" s="15"/>
      <c r="B412" s="79"/>
      <c r="C412" s="79"/>
      <c r="D412" s="79"/>
      <c r="E412" s="80"/>
      <c r="F412" s="79"/>
      <c r="G412" s="81"/>
      <c r="H412" s="82"/>
      <c r="I412" s="83"/>
      <c r="J412" s="83"/>
    </row>
    <row r="413" spans="1:10">
      <c r="A413" s="15"/>
      <c r="B413" s="58">
        <v>17</v>
      </c>
      <c r="C413" s="58"/>
      <c r="D413" s="58"/>
      <c r="E413" s="59" t="s">
        <v>236</v>
      </c>
      <c r="F413" s="60"/>
      <c r="G413" s="62"/>
      <c r="H413" s="62"/>
      <c r="I413" s="62"/>
      <c r="J413" s="63"/>
    </row>
    <row r="414" spans="1:10" s="14" customFormat="1" ht="13.5" outlineLevel="1">
      <c r="A414" s="15"/>
      <c r="B414" s="64" t="s">
        <v>25</v>
      </c>
      <c r="C414" s="64">
        <v>72553</v>
      </c>
      <c r="D414" s="64" t="s">
        <v>89</v>
      </c>
      <c r="E414" s="72" t="s">
        <v>716</v>
      </c>
      <c r="F414" s="64" t="s">
        <v>84</v>
      </c>
      <c r="G414" s="67">
        <v>7</v>
      </c>
      <c r="H414" s="68">
        <v>106.47</v>
      </c>
      <c r="I414" s="68">
        <f t="shared" ref="I414:I442" si="34">ROUND(H414*1.277,2)</f>
        <v>135.96</v>
      </c>
      <c r="J414" s="68">
        <f t="shared" ref="J414:J442" si="35">ROUND(G414*I414,2)</f>
        <v>951.72</v>
      </c>
    </row>
    <row r="415" spans="1:10" s="14" customFormat="1" ht="13.5" outlineLevel="1">
      <c r="A415" s="15"/>
      <c r="B415" s="64" t="s">
        <v>72</v>
      </c>
      <c r="C415" s="64">
        <v>72554</v>
      </c>
      <c r="D415" s="64" t="s">
        <v>89</v>
      </c>
      <c r="E415" s="72" t="s">
        <v>715</v>
      </c>
      <c r="F415" s="64" t="s">
        <v>84</v>
      </c>
      <c r="G415" s="67">
        <v>1</v>
      </c>
      <c r="H415" s="68">
        <v>362.61</v>
      </c>
      <c r="I415" s="68">
        <f t="shared" si="34"/>
        <v>463.05</v>
      </c>
      <c r="J415" s="68">
        <f t="shared" si="35"/>
        <v>463.05</v>
      </c>
    </row>
    <row r="416" spans="1:10" s="14" customFormat="1" ht="13.5" outlineLevel="1">
      <c r="A416" s="15"/>
      <c r="B416" s="64" t="s">
        <v>73</v>
      </c>
      <c r="C416" s="64">
        <v>72297</v>
      </c>
      <c r="D416" s="64" t="s">
        <v>89</v>
      </c>
      <c r="E416" s="72" t="s">
        <v>722</v>
      </c>
      <c r="F416" s="64" t="s">
        <v>84</v>
      </c>
      <c r="G416" s="67">
        <v>2</v>
      </c>
      <c r="H416" s="68">
        <v>23.19</v>
      </c>
      <c r="I416" s="68">
        <f t="shared" si="34"/>
        <v>29.61</v>
      </c>
      <c r="J416" s="68">
        <f t="shared" si="35"/>
        <v>59.22</v>
      </c>
    </row>
    <row r="417" spans="1:10" s="14" customFormat="1" ht="13.5" outlineLevel="1">
      <c r="A417" s="15"/>
      <c r="B417" s="64" t="s">
        <v>188</v>
      </c>
      <c r="C417" s="64">
        <v>72297</v>
      </c>
      <c r="D417" s="64" t="s">
        <v>89</v>
      </c>
      <c r="E417" s="72" t="s">
        <v>723</v>
      </c>
      <c r="F417" s="64" t="s">
        <v>84</v>
      </c>
      <c r="G417" s="67">
        <v>7</v>
      </c>
      <c r="H417" s="68">
        <v>23.19</v>
      </c>
      <c r="I417" s="68">
        <f t="shared" si="34"/>
        <v>29.61</v>
      </c>
      <c r="J417" s="68">
        <f t="shared" si="35"/>
        <v>207.27</v>
      </c>
    </row>
    <row r="418" spans="1:10" s="14" customFormat="1" ht="13.5" outlineLevel="1">
      <c r="A418" s="15"/>
      <c r="B418" s="64" t="s">
        <v>189</v>
      </c>
      <c r="C418" s="64" t="s">
        <v>350</v>
      </c>
      <c r="D418" s="64" t="s">
        <v>89</v>
      </c>
      <c r="E418" s="72" t="s">
        <v>725</v>
      </c>
      <c r="F418" s="64" t="s">
        <v>102</v>
      </c>
      <c r="G418" s="67">
        <v>1.25</v>
      </c>
      <c r="H418" s="68">
        <v>86.94</v>
      </c>
      <c r="I418" s="68">
        <f t="shared" si="34"/>
        <v>111.02</v>
      </c>
      <c r="J418" s="68">
        <f t="shared" si="35"/>
        <v>138.78</v>
      </c>
    </row>
    <row r="419" spans="1:10" s="14" customFormat="1" ht="13.5" outlineLevel="1">
      <c r="A419" s="15"/>
      <c r="B419" s="64" t="s">
        <v>759</v>
      </c>
      <c r="C419" s="64">
        <v>72677</v>
      </c>
      <c r="D419" s="64" t="s">
        <v>89</v>
      </c>
      <c r="E419" s="72" t="s">
        <v>724</v>
      </c>
      <c r="F419" s="64" t="s">
        <v>84</v>
      </c>
      <c r="G419" s="67">
        <v>10</v>
      </c>
      <c r="H419" s="68">
        <v>25.48</v>
      </c>
      <c r="I419" s="68">
        <f t="shared" si="34"/>
        <v>32.54</v>
      </c>
      <c r="J419" s="68">
        <f t="shared" si="35"/>
        <v>325.39999999999998</v>
      </c>
    </row>
    <row r="420" spans="1:10" s="14" customFormat="1" ht="13.5" outlineLevel="1">
      <c r="A420" s="15"/>
      <c r="B420" s="64" t="s">
        <v>291</v>
      </c>
      <c r="C420" s="64">
        <v>72715</v>
      </c>
      <c r="D420" s="64" t="s">
        <v>89</v>
      </c>
      <c r="E420" s="72" t="s">
        <v>714</v>
      </c>
      <c r="F420" s="64" t="s">
        <v>84</v>
      </c>
      <c r="G420" s="67">
        <v>4</v>
      </c>
      <c r="H420" s="68">
        <v>55.45</v>
      </c>
      <c r="I420" s="68">
        <f t="shared" si="34"/>
        <v>70.81</v>
      </c>
      <c r="J420" s="68">
        <f t="shared" si="35"/>
        <v>283.24</v>
      </c>
    </row>
    <row r="421" spans="1:10" s="14" customFormat="1" ht="13.5" outlineLevel="1">
      <c r="A421" s="15"/>
      <c r="B421" s="64" t="s">
        <v>760</v>
      </c>
      <c r="C421" s="64" t="s">
        <v>350</v>
      </c>
      <c r="D421" s="64" t="s">
        <v>89</v>
      </c>
      <c r="E421" s="72" t="s">
        <v>726</v>
      </c>
      <c r="F421" s="64" t="s">
        <v>84</v>
      </c>
      <c r="G421" s="67">
        <v>65.27</v>
      </c>
      <c r="H421" s="68">
        <v>86.94</v>
      </c>
      <c r="I421" s="68">
        <f t="shared" si="34"/>
        <v>111.02</v>
      </c>
      <c r="J421" s="68">
        <f t="shared" si="35"/>
        <v>7246.28</v>
      </c>
    </row>
    <row r="422" spans="1:10" s="14" customFormat="1" ht="13.5" outlineLevel="1">
      <c r="A422" s="15"/>
      <c r="B422" s="64" t="s">
        <v>374</v>
      </c>
      <c r="C422" s="91"/>
      <c r="D422" s="64" t="s">
        <v>4</v>
      </c>
      <c r="E422" s="72" t="s">
        <v>727</v>
      </c>
      <c r="F422" s="64" t="s">
        <v>84</v>
      </c>
      <c r="G422" s="67">
        <v>3</v>
      </c>
      <c r="H422" s="68">
        <v>12.28</v>
      </c>
      <c r="I422" s="68">
        <f t="shared" si="34"/>
        <v>15.68</v>
      </c>
      <c r="J422" s="68">
        <f t="shared" si="35"/>
        <v>47.04</v>
      </c>
    </row>
    <row r="423" spans="1:10" s="14" customFormat="1" ht="27" outlineLevel="1">
      <c r="A423" s="15"/>
      <c r="B423" s="64" t="s">
        <v>375</v>
      </c>
      <c r="C423" s="91"/>
      <c r="D423" s="64" t="s">
        <v>4</v>
      </c>
      <c r="E423" s="72" t="s">
        <v>1142</v>
      </c>
      <c r="F423" s="64" t="s">
        <v>84</v>
      </c>
      <c r="G423" s="67">
        <v>2</v>
      </c>
      <c r="H423" s="68">
        <v>318.39</v>
      </c>
      <c r="I423" s="68">
        <f t="shared" si="34"/>
        <v>406.58</v>
      </c>
      <c r="J423" s="68">
        <f t="shared" si="35"/>
        <v>813.16</v>
      </c>
    </row>
    <row r="424" spans="1:10" s="14" customFormat="1" ht="27" outlineLevel="1">
      <c r="A424" s="15"/>
      <c r="B424" s="64" t="s">
        <v>376</v>
      </c>
      <c r="C424" s="91"/>
      <c r="D424" s="64" t="s">
        <v>4</v>
      </c>
      <c r="E424" s="72" t="s">
        <v>728</v>
      </c>
      <c r="F424" s="64" t="s">
        <v>84</v>
      </c>
      <c r="G424" s="67">
        <v>3</v>
      </c>
      <c r="H424" s="68">
        <v>9.1300000000000008</v>
      </c>
      <c r="I424" s="68">
        <f t="shared" si="34"/>
        <v>11.66</v>
      </c>
      <c r="J424" s="68">
        <f t="shared" si="35"/>
        <v>34.979999999999997</v>
      </c>
    </row>
    <row r="425" spans="1:10" s="14" customFormat="1" ht="13.5" outlineLevel="1">
      <c r="A425" s="15"/>
      <c r="B425" s="64" t="s">
        <v>377</v>
      </c>
      <c r="C425" s="91"/>
      <c r="D425" s="64" t="s">
        <v>4</v>
      </c>
      <c r="E425" s="72" t="s">
        <v>729</v>
      </c>
      <c r="F425" s="64" t="s">
        <v>84</v>
      </c>
      <c r="G425" s="67">
        <v>3</v>
      </c>
      <c r="H425" s="68">
        <v>23.02</v>
      </c>
      <c r="I425" s="68">
        <f t="shared" si="34"/>
        <v>29.4</v>
      </c>
      <c r="J425" s="68">
        <f t="shared" si="35"/>
        <v>88.2</v>
      </c>
    </row>
    <row r="426" spans="1:10" s="14" customFormat="1" ht="27" outlineLevel="1">
      <c r="A426" s="15"/>
      <c r="B426" s="64" t="s">
        <v>761</v>
      </c>
      <c r="C426" s="104"/>
      <c r="D426" s="64" t="s">
        <v>4</v>
      </c>
      <c r="E426" s="72" t="s">
        <v>1101</v>
      </c>
      <c r="F426" s="64" t="s">
        <v>84</v>
      </c>
      <c r="G426" s="67">
        <v>6</v>
      </c>
      <c r="H426" s="68">
        <v>218.66</v>
      </c>
      <c r="I426" s="68">
        <f t="shared" si="34"/>
        <v>279.23</v>
      </c>
      <c r="J426" s="68">
        <f t="shared" si="35"/>
        <v>1675.38</v>
      </c>
    </row>
    <row r="427" spans="1:10" s="14" customFormat="1" ht="13.5" outlineLevel="1">
      <c r="A427" s="15"/>
      <c r="B427" s="64" t="s">
        <v>762</v>
      </c>
      <c r="C427" s="64">
        <v>72677</v>
      </c>
      <c r="D427" s="64" t="s">
        <v>89</v>
      </c>
      <c r="E427" s="72" t="s">
        <v>730</v>
      </c>
      <c r="F427" s="64" t="s">
        <v>84</v>
      </c>
      <c r="G427" s="67">
        <v>3</v>
      </c>
      <c r="H427" s="68">
        <v>25.48</v>
      </c>
      <c r="I427" s="68">
        <f t="shared" si="34"/>
        <v>32.54</v>
      </c>
      <c r="J427" s="68">
        <f t="shared" si="35"/>
        <v>97.62</v>
      </c>
    </row>
    <row r="428" spans="1:10" s="14" customFormat="1" ht="13.5" outlineLevel="1">
      <c r="A428" s="15"/>
      <c r="B428" s="64" t="s">
        <v>763</v>
      </c>
      <c r="C428" s="104"/>
      <c r="D428" s="64" t="s">
        <v>4</v>
      </c>
      <c r="E428" s="72" t="s">
        <v>731</v>
      </c>
      <c r="F428" s="64" t="s">
        <v>84</v>
      </c>
      <c r="G428" s="67">
        <v>3</v>
      </c>
      <c r="H428" s="68">
        <v>49.1</v>
      </c>
      <c r="I428" s="68">
        <f t="shared" si="34"/>
        <v>62.7</v>
      </c>
      <c r="J428" s="68">
        <f t="shared" si="35"/>
        <v>188.1</v>
      </c>
    </row>
    <row r="429" spans="1:10" s="14" customFormat="1" ht="13.5" outlineLevel="1">
      <c r="A429" s="15"/>
      <c r="B429" s="64" t="s">
        <v>764</v>
      </c>
      <c r="C429" s="104"/>
      <c r="D429" s="64" t="s">
        <v>4</v>
      </c>
      <c r="E429" s="72" t="s">
        <v>732</v>
      </c>
      <c r="F429" s="64" t="s">
        <v>84</v>
      </c>
      <c r="G429" s="67">
        <v>3</v>
      </c>
      <c r="H429" s="68">
        <v>104.34</v>
      </c>
      <c r="I429" s="68">
        <f t="shared" si="34"/>
        <v>133.24</v>
      </c>
      <c r="J429" s="68">
        <f t="shared" si="35"/>
        <v>399.72</v>
      </c>
    </row>
    <row r="430" spans="1:10" s="14" customFormat="1" ht="13.5" outlineLevel="1">
      <c r="A430" s="15"/>
      <c r="B430" s="64" t="s">
        <v>765</v>
      </c>
      <c r="C430" s="104"/>
      <c r="D430" s="64" t="s">
        <v>4</v>
      </c>
      <c r="E430" s="72" t="s">
        <v>733</v>
      </c>
      <c r="F430" s="64" t="s">
        <v>84</v>
      </c>
      <c r="G430" s="67">
        <v>3</v>
      </c>
      <c r="H430" s="68">
        <v>21.48</v>
      </c>
      <c r="I430" s="68">
        <f t="shared" si="34"/>
        <v>27.43</v>
      </c>
      <c r="J430" s="68">
        <f t="shared" si="35"/>
        <v>82.29</v>
      </c>
    </row>
    <row r="431" spans="1:10" s="14" customFormat="1" ht="13.5" outlineLevel="1">
      <c r="A431" s="15"/>
      <c r="B431" s="64" t="s">
        <v>766</v>
      </c>
      <c r="C431" s="64">
        <v>84798</v>
      </c>
      <c r="D431" s="64" t="s">
        <v>89</v>
      </c>
      <c r="E431" s="72" t="s">
        <v>1109</v>
      </c>
      <c r="F431" s="64" t="s">
        <v>84</v>
      </c>
      <c r="G431" s="67">
        <v>1</v>
      </c>
      <c r="H431" s="68">
        <v>182.13</v>
      </c>
      <c r="I431" s="68">
        <f t="shared" si="34"/>
        <v>232.58</v>
      </c>
      <c r="J431" s="68">
        <f t="shared" si="35"/>
        <v>232.58</v>
      </c>
    </row>
    <row r="432" spans="1:10" s="14" customFormat="1" ht="13.5" outlineLevel="1">
      <c r="A432" s="15"/>
      <c r="B432" s="64" t="s">
        <v>767</v>
      </c>
      <c r="C432" s="104"/>
      <c r="D432" s="64" t="s">
        <v>4</v>
      </c>
      <c r="E432" s="72" t="s">
        <v>734</v>
      </c>
      <c r="F432" s="64" t="s">
        <v>84</v>
      </c>
      <c r="G432" s="67">
        <v>5</v>
      </c>
      <c r="H432" s="68">
        <v>53.71</v>
      </c>
      <c r="I432" s="68">
        <f t="shared" si="34"/>
        <v>68.59</v>
      </c>
      <c r="J432" s="68">
        <f t="shared" si="35"/>
        <v>342.95</v>
      </c>
    </row>
    <row r="433" spans="1:10" s="14" customFormat="1" ht="13.5" outlineLevel="1">
      <c r="A433" s="15"/>
      <c r="B433" s="64" t="s">
        <v>768</v>
      </c>
      <c r="C433" s="64" t="s">
        <v>352</v>
      </c>
      <c r="D433" s="64" t="s">
        <v>89</v>
      </c>
      <c r="E433" s="72" t="s">
        <v>735</v>
      </c>
      <c r="F433" s="64" t="s">
        <v>84</v>
      </c>
      <c r="G433" s="67">
        <v>2</v>
      </c>
      <c r="H433" s="68">
        <v>146.02000000000001</v>
      </c>
      <c r="I433" s="68">
        <f t="shared" si="34"/>
        <v>186.47</v>
      </c>
      <c r="J433" s="68">
        <f t="shared" si="35"/>
        <v>372.94</v>
      </c>
    </row>
    <row r="434" spans="1:10" s="14" customFormat="1" ht="27" outlineLevel="1">
      <c r="A434" s="15"/>
      <c r="B434" s="64" t="s">
        <v>769</v>
      </c>
      <c r="C434" s="64"/>
      <c r="D434" s="64" t="s">
        <v>4</v>
      </c>
      <c r="E434" s="72" t="s">
        <v>1143</v>
      </c>
      <c r="F434" s="64" t="s">
        <v>84</v>
      </c>
      <c r="G434" s="67">
        <v>4</v>
      </c>
      <c r="H434" s="68">
        <v>12.58</v>
      </c>
      <c r="I434" s="68">
        <f t="shared" si="34"/>
        <v>16.059999999999999</v>
      </c>
      <c r="J434" s="68">
        <f t="shared" si="35"/>
        <v>64.239999999999995</v>
      </c>
    </row>
    <row r="435" spans="1:10" s="14" customFormat="1" ht="27" outlineLevel="1">
      <c r="A435" s="15"/>
      <c r="B435" s="64" t="s">
        <v>770</v>
      </c>
      <c r="C435" s="114" t="s">
        <v>1131</v>
      </c>
      <c r="D435" s="114" t="s">
        <v>1095</v>
      </c>
      <c r="E435" s="72" t="s">
        <v>381</v>
      </c>
      <c r="F435" s="64" t="s">
        <v>84</v>
      </c>
      <c r="G435" s="67">
        <v>40</v>
      </c>
      <c r="H435" s="68">
        <v>28.21</v>
      </c>
      <c r="I435" s="68">
        <f t="shared" si="34"/>
        <v>36.020000000000003</v>
      </c>
      <c r="J435" s="68">
        <f t="shared" si="35"/>
        <v>1440.8</v>
      </c>
    </row>
    <row r="436" spans="1:10" s="14" customFormat="1" ht="13.5" outlineLevel="1">
      <c r="A436" s="15"/>
      <c r="B436" s="64" t="s">
        <v>771</v>
      </c>
      <c r="C436" s="113">
        <v>72947</v>
      </c>
      <c r="D436" s="114" t="s">
        <v>89</v>
      </c>
      <c r="E436" s="72" t="s">
        <v>436</v>
      </c>
      <c r="F436" s="64" t="s">
        <v>90</v>
      </c>
      <c r="G436" s="67">
        <v>8</v>
      </c>
      <c r="H436" s="68">
        <v>12.54</v>
      </c>
      <c r="I436" s="68">
        <f t="shared" si="34"/>
        <v>16.010000000000002</v>
      </c>
      <c r="J436" s="68">
        <f t="shared" si="35"/>
        <v>128.08000000000001</v>
      </c>
    </row>
    <row r="437" spans="1:10" s="14" customFormat="1" ht="13.5" outlineLevel="1">
      <c r="A437" s="15"/>
      <c r="B437" s="64" t="s">
        <v>772</v>
      </c>
      <c r="C437" s="113">
        <v>72947</v>
      </c>
      <c r="D437" s="114" t="s">
        <v>89</v>
      </c>
      <c r="E437" s="72" t="s">
        <v>159</v>
      </c>
      <c r="F437" s="64" t="s">
        <v>90</v>
      </c>
      <c r="G437" s="67">
        <v>3</v>
      </c>
      <c r="H437" s="68">
        <v>12.54</v>
      </c>
      <c r="I437" s="68">
        <f t="shared" si="34"/>
        <v>16.010000000000002</v>
      </c>
      <c r="J437" s="68">
        <f t="shared" si="35"/>
        <v>48.03</v>
      </c>
    </row>
    <row r="438" spans="1:10" s="14" customFormat="1" ht="27" outlineLevel="1">
      <c r="A438" s="15"/>
      <c r="B438" s="64" t="s">
        <v>773</v>
      </c>
      <c r="C438" s="89"/>
      <c r="D438" s="89" t="s">
        <v>4</v>
      </c>
      <c r="E438" s="72" t="s">
        <v>1144</v>
      </c>
      <c r="F438" s="64" t="s">
        <v>84</v>
      </c>
      <c r="G438" s="67">
        <v>2</v>
      </c>
      <c r="H438" s="68">
        <v>1486.86</v>
      </c>
      <c r="I438" s="68">
        <f t="shared" si="34"/>
        <v>1898.72</v>
      </c>
      <c r="J438" s="68">
        <f t="shared" si="35"/>
        <v>3797.44</v>
      </c>
    </row>
    <row r="439" spans="1:10" s="14" customFormat="1" ht="27" outlineLevel="1">
      <c r="A439" s="15"/>
      <c r="B439" s="64" t="s">
        <v>774</v>
      </c>
      <c r="C439" s="114" t="s">
        <v>1077</v>
      </c>
      <c r="D439" s="114" t="s">
        <v>111</v>
      </c>
      <c r="E439" s="72" t="s">
        <v>1102</v>
      </c>
      <c r="F439" s="64" t="s">
        <v>84</v>
      </c>
      <c r="G439" s="67">
        <v>2</v>
      </c>
      <c r="H439" s="68">
        <v>11.86</v>
      </c>
      <c r="I439" s="68">
        <f t="shared" si="34"/>
        <v>15.15</v>
      </c>
      <c r="J439" s="68">
        <f t="shared" si="35"/>
        <v>30.3</v>
      </c>
    </row>
    <row r="440" spans="1:10" s="14" customFormat="1" ht="27" outlineLevel="1">
      <c r="A440" s="15"/>
      <c r="B440" s="64" t="s">
        <v>775</v>
      </c>
      <c r="C440" s="114" t="s">
        <v>1078</v>
      </c>
      <c r="D440" s="114" t="s">
        <v>111</v>
      </c>
      <c r="E440" s="72" t="s">
        <v>1105</v>
      </c>
      <c r="F440" s="64" t="s">
        <v>84</v>
      </c>
      <c r="G440" s="67">
        <v>14</v>
      </c>
      <c r="H440" s="68">
        <v>14.65</v>
      </c>
      <c r="I440" s="68">
        <f t="shared" si="34"/>
        <v>18.71</v>
      </c>
      <c r="J440" s="68">
        <f t="shared" si="35"/>
        <v>261.94</v>
      </c>
    </row>
    <row r="441" spans="1:10" s="14" customFormat="1" ht="27" outlineLevel="1">
      <c r="A441" s="15"/>
      <c r="B441" s="64" t="s">
        <v>776</v>
      </c>
      <c r="C441" s="114" t="s">
        <v>1078</v>
      </c>
      <c r="D441" s="114" t="s">
        <v>111</v>
      </c>
      <c r="E441" s="72" t="s">
        <v>1103</v>
      </c>
      <c r="F441" s="64" t="s">
        <v>84</v>
      </c>
      <c r="G441" s="67">
        <v>3</v>
      </c>
      <c r="H441" s="68">
        <v>14.65</v>
      </c>
      <c r="I441" s="68">
        <f t="shared" si="34"/>
        <v>18.71</v>
      </c>
      <c r="J441" s="68">
        <f t="shared" si="35"/>
        <v>56.13</v>
      </c>
    </row>
    <row r="442" spans="1:10" s="14" customFormat="1" ht="27" outlineLevel="1">
      <c r="A442" s="15"/>
      <c r="B442" s="64" t="s">
        <v>1108</v>
      </c>
      <c r="C442" s="114" t="s">
        <v>1077</v>
      </c>
      <c r="D442" s="114" t="s">
        <v>111</v>
      </c>
      <c r="E442" s="72" t="s">
        <v>1104</v>
      </c>
      <c r="F442" s="64" t="s">
        <v>84</v>
      </c>
      <c r="G442" s="67">
        <v>8</v>
      </c>
      <c r="H442" s="68">
        <v>11.86</v>
      </c>
      <c r="I442" s="68">
        <f t="shared" si="34"/>
        <v>15.15</v>
      </c>
      <c r="J442" s="68">
        <f t="shared" si="35"/>
        <v>121.2</v>
      </c>
    </row>
    <row r="443" spans="1:10" outlineLevel="1">
      <c r="A443" s="15"/>
      <c r="B443" s="73"/>
      <c r="C443" s="74"/>
      <c r="D443" s="74"/>
      <c r="E443" s="75"/>
      <c r="F443" s="74"/>
      <c r="G443" s="76"/>
      <c r="H443" s="77" t="s">
        <v>239</v>
      </c>
      <c r="I443" s="78"/>
      <c r="J443" s="78">
        <f>SUM(J414:J442)</f>
        <v>19998.080000000002</v>
      </c>
    </row>
    <row r="444" spans="1:10" ht="13.5">
      <c r="A444" s="15"/>
      <c r="B444" s="79"/>
      <c r="C444" s="79"/>
      <c r="D444" s="79"/>
      <c r="E444" s="80"/>
      <c r="F444" s="79"/>
      <c r="G444" s="81"/>
      <c r="H444" s="82"/>
      <c r="I444" s="83"/>
      <c r="J444" s="83"/>
    </row>
    <row r="445" spans="1:10" collapsed="1">
      <c r="A445" s="15"/>
      <c r="B445" s="58">
        <v>18</v>
      </c>
      <c r="C445" s="58"/>
      <c r="D445" s="58"/>
      <c r="E445" s="59" t="s">
        <v>832</v>
      </c>
      <c r="F445" s="60"/>
      <c r="G445" s="62"/>
      <c r="H445" s="62"/>
      <c r="I445" s="62"/>
      <c r="J445" s="63"/>
    </row>
    <row r="446" spans="1:10" s="14" customFormat="1" ht="13.5" outlineLevel="1">
      <c r="A446" s="15"/>
      <c r="B446" s="116" t="s">
        <v>292</v>
      </c>
      <c r="C446" s="116"/>
      <c r="D446" s="116"/>
      <c r="E446" s="117" t="s">
        <v>38</v>
      </c>
      <c r="F446" s="104"/>
      <c r="G446" s="67">
        <v>0</v>
      </c>
      <c r="H446" s="68"/>
      <c r="I446" s="68"/>
      <c r="J446" s="68"/>
    </row>
    <row r="447" spans="1:10" s="14" customFormat="1" ht="81" outlineLevel="1">
      <c r="A447" s="15"/>
      <c r="B447" s="99" t="s">
        <v>970</v>
      </c>
      <c r="C447" s="89" t="s">
        <v>348</v>
      </c>
      <c r="D447" s="89" t="s">
        <v>89</v>
      </c>
      <c r="E447" s="72" t="s">
        <v>803</v>
      </c>
      <c r="F447" s="105" t="s">
        <v>84</v>
      </c>
      <c r="G447" s="67">
        <v>3</v>
      </c>
      <c r="H447" s="68">
        <v>236.39</v>
      </c>
      <c r="I447" s="68">
        <f t="shared" ref="I447:I510" si="36">ROUND(H447*1.277,2)</f>
        <v>301.87</v>
      </c>
      <c r="J447" s="68">
        <f t="shared" ref="J447:J510" si="37">ROUND(G447*I447,2)</f>
        <v>905.61</v>
      </c>
    </row>
    <row r="448" spans="1:10" s="14" customFormat="1" ht="81" outlineLevel="1">
      <c r="A448" s="15"/>
      <c r="B448" s="99" t="s">
        <v>971</v>
      </c>
      <c r="C448" s="89" t="s">
        <v>348</v>
      </c>
      <c r="D448" s="89" t="s">
        <v>89</v>
      </c>
      <c r="E448" s="72" t="s">
        <v>804</v>
      </c>
      <c r="F448" s="105" t="s">
        <v>84</v>
      </c>
      <c r="G448" s="67">
        <v>1</v>
      </c>
      <c r="H448" s="68">
        <v>236.39</v>
      </c>
      <c r="I448" s="68">
        <f t="shared" si="36"/>
        <v>301.87</v>
      </c>
      <c r="J448" s="68">
        <f t="shared" si="37"/>
        <v>301.87</v>
      </c>
    </row>
    <row r="449" spans="1:10" s="14" customFormat="1" ht="81" outlineLevel="1">
      <c r="A449" s="15"/>
      <c r="B449" s="99" t="s">
        <v>972</v>
      </c>
      <c r="C449" s="89" t="s">
        <v>223</v>
      </c>
      <c r="D449" s="89" t="s">
        <v>89</v>
      </c>
      <c r="E449" s="72" t="s">
        <v>805</v>
      </c>
      <c r="F449" s="105" t="s">
        <v>84</v>
      </c>
      <c r="G449" s="67">
        <v>3</v>
      </c>
      <c r="H449" s="68">
        <v>261.64999999999998</v>
      </c>
      <c r="I449" s="68">
        <f t="shared" si="36"/>
        <v>334.13</v>
      </c>
      <c r="J449" s="68">
        <f t="shared" si="37"/>
        <v>1002.39</v>
      </c>
    </row>
    <row r="450" spans="1:10" s="14" customFormat="1" ht="81" outlineLevel="1">
      <c r="A450" s="15"/>
      <c r="B450" s="99" t="s">
        <v>973</v>
      </c>
      <c r="C450" s="89" t="s">
        <v>349</v>
      </c>
      <c r="D450" s="89" t="s">
        <v>89</v>
      </c>
      <c r="E450" s="72" t="s">
        <v>1161</v>
      </c>
      <c r="F450" s="105" t="s">
        <v>84</v>
      </c>
      <c r="G450" s="67">
        <v>2</v>
      </c>
      <c r="H450" s="68">
        <v>615.48</v>
      </c>
      <c r="I450" s="68">
        <f t="shared" si="36"/>
        <v>785.97</v>
      </c>
      <c r="J450" s="68">
        <f t="shared" si="37"/>
        <v>1571.94</v>
      </c>
    </row>
    <row r="451" spans="1:10" s="14" customFormat="1" ht="27" outlineLevel="1">
      <c r="A451" s="15"/>
      <c r="B451" s="99" t="s">
        <v>974</v>
      </c>
      <c r="C451" s="89"/>
      <c r="D451" s="89" t="s">
        <v>4</v>
      </c>
      <c r="E451" s="72" t="s">
        <v>385</v>
      </c>
      <c r="F451" s="105" t="s">
        <v>84</v>
      </c>
      <c r="G451" s="67">
        <v>1</v>
      </c>
      <c r="H451" s="68">
        <v>155.59</v>
      </c>
      <c r="I451" s="68">
        <f t="shared" si="36"/>
        <v>198.69</v>
      </c>
      <c r="J451" s="68">
        <f t="shared" si="37"/>
        <v>198.69</v>
      </c>
    </row>
    <row r="452" spans="1:10" s="14" customFormat="1" ht="13.5" outlineLevel="1">
      <c r="A452" s="15"/>
      <c r="B452" s="116" t="s">
        <v>293</v>
      </c>
      <c r="C452" s="99"/>
      <c r="D452" s="99"/>
      <c r="E452" s="117" t="s">
        <v>343</v>
      </c>
      <c r="F452" s="105"/>
      <c r="G452" s="67">
        <v>0</v>
      </c>
      <c r="H452" s="68">
        <v>0</v>
      </c>
      <c r="I452" s="68">
        <f t="shared" si="36"/>
        <v>0</v>
      </c>
      <c r="J452" s="68">
        <f t="shared" si="37"/>
        <v>0</v>
      </c>
    </row>
    <row r="453" spans="1:10" s="14" customFormat="1" ht="13.5" outlineLevel="1">
      <c r="A453" s="15"/>
      <c r="B453" s="99" t="s">
        <v>975</v>
      </c>
      <c r="C453" s="99" t="s">
        <v>344</v>
      </c>
      <c r="D453" s="99" t="s">
        <v>89</v>
      </c>
      <c r="E453" s="98" t="s">
        <v>1085</v>
      </c>
      <c r="F453" s="105" t="s">
        <v>84</v>
      </c>
      <c r="G453" s="67">
        <v>22</v>
      </c>
      <c r="H453" s="68">
        <v>8.9</v>
      </c>
      <c r="I453" s="68">
        <f t="shared" si="36"/>
        <v>11.37</v>
      </c>
      <c r="J453" s="68">
        <f t="shared" si="37"/>
        <v>250.14</v>
      </c>
    </row>
    <row r="454" spans="1:10" s="14" customFormat="1" ht="13.5" outlineLevel="1">
      <c r="A454" s="15"/>
      <c r="B454" s="99" t="s">
        <v>976</v>
      </c>
      <c r="C454" s="99" t="s">
        <v>344</v>
      </c>
      <c r="D454" s="99" t="s">
        <v>89</v>
      </c>
      <c r="E454" s="98" t="s">
        <v>1086</v>
      </c>
      <c r="F454" s="105" t="s">
        <v>84</v>
      </c>
      <c r="G454" s="67">
        <v>7</v>
      </c>
      <c r="H454" s="68">
        <v>8.9</v>
      </c>
      <c r="I454" s="68">
        <f t="shared" si="36"/>
        <v>11.37</v>
      </c>
      <c r="J454" s="68">
        <f t="shared" si="37"/>
        <v>79.59</v>
      </c>
    </row>
    <row r="455" spans="1:10" s="14" customFormat="1" ht="13.5" outlineLevel="1">
      <c r="A455" s="15"/>
      <c r="B455" s="99" t="s">
        <v>977</v>
      </c>
      <c r="C455" s="99" t="s">
        <v>344</v>
      </c>
      <c r="D455" s="99" t="s">
        <v>89</v>
      </c>
      <c r="E455" s="98" t="s">
        <v>1087</v>
      </c>
      <c r="F455" s="105" t="s">
        <v>84</v>
      </c>
      <c r="G455" s="67">
        <v>19</v>
      </c>
      <c r="H455" s="68">
        <v>8.9</v>
      </c>
      <c r="I455" s="68">
        <f t="shared" si="36"/>
        <v>11.37</v>
      </c>
      <c r="J455" s="68">
        <f t="shared" si="37"/>
        <v>216.03</v>
      </c>
    </row>
    <row r="456" spans="1:10" s="14" customFormat="1" ht="13.5" outlineLevel="1">
      <c r="A456" s="15"/>
      <c r="B456" s="99" t="s">
        <v>978</v>
      </c>
      <c r="C456" s="99" t="s">
        <v>344</v>
      </c>
      <c r="D456" s="99" t="s">
        <v>89</v>
      </c>
      <c r="E456" s="98" t="s">
        <v>1088</v>
      </c>
      <c r="F456" s="105" t="s">
        <v>84</v>
      </c>
      <c r="G456" s="67">
        <v>26</v>
      </c>
      <c r="H456" s="68">
        <v>8.9</v>
      </c>
      <c r="I456" s="68">
        <f t="shared" si="36"/>
        <v>11.37</v>
      </c>
      <c r="J456" s="68">
        <f t="shared" si="37"/>
        <v>295.62</v>
      </c>
    </row>
    <row r="457" spans="1:10" s="14" customFormat="1" ht="13.5" outlineLevel="1">
      <c r="A457" s="15"/>
      <c r="B457" s="99" t="s">
        <v>979</v>
      </c>
      <c r="C457" s="99" t="s">
        <v>344</v>
      </c>
      <c r="D457" s="99" t="s">
        <v>89</v>
      </c>
      <c r="E457" s="98" t="s">
        <v>1117</v>
      </c>
      <c r="F457" s="105" t="s">
        <v>84</v>
      </c>
      <c r="G457" s="67">
        <v>10</v>
      </c>
      <c r="H457" s="68">
        <v>8.9</v>
      </c>
      <c r="I457" s="68">
        <f t="shared" si="36"/>
        <v>11.37</v>
      </c>
      <c r="J457" s="68">
        <f t="shared" si="37"/>
        <v>113.7</v>
      </c>
    </row>
    <row r="458" spans="1:10" s="14" customFormat="1" ht="13.5" outlineLevel="1">
      <c r="A458" s="15"/>
      <c r="B458" s="99" t="s">
        <v>980</v>
      </c>
      <c r="C458" s="99" t="s">
        <v>344</v>
      </c>
      <c r="D458" s="99" t="s">
        <v>89</v>
      </c>
      <c r="E458" s="98" t="s">
        <v>1157</v>
      </c>
      <c r="F458" s="105" t="s">
        <v>84</v>
      </c>
      <c r="G458" s="67">
        <v>1</v>
      </c>
      <c r="H458" s="68">
        <v>8.9</v>
      </c>
      <c r="I458" s="68">
        <f t="shared" si="36"/>
        <v>11.37</v>
      </c>
      <c r="J458" s="68">
        <f t="shared" si="37"/>
        <v>11.37</v>
      </c>
    </row>
    <row r="459" spans="1:10" s="14" customFormat="1" ht="13.5" outlineLevel="1">
      <c r="A459" s="15"/>
      <c r="B459" s="99" t="s">
        <v>981</v>
      </c>
      <c r="C459" s="99" t="s">
        <v>345</v>
      </c>
      <c r="D459" s="99" t="s">
        <v>89</v>
      </c>
      <c r="E459" s="98" t="s">
        <v>1118</v>
      </c>
      <c r="F459" s="105" t="s">
        <v>84</v>
      </c>
      <c r="G459" s="67">
        <v>1</v>
      </c>
      <c r="H459" s="68">
        <v>58.21</v>
      </c>
      <c r="I459" s="68">
        <f t="shared" si="36"/>
        <v>74.33</v>
      </c>
      <c r="J459" s="68">
        <f t="shared" si="37"/>
        <v>74.33</v>
      </c>
    </row>
    <row r="460" spans="1:10" s="14" customFormat="1" ht="13.5" outlineLevel="1">
      <c r="A460" s="15"/>
      <c r="B460" s="99" t="s">
        <v>1196</v>
      </c>
      <c r="C460" s="99" t="s">
        <v>345</v>
      </c>
      <c r="D460" s="99" t="s">
        <v>89</v>
      </c>
      <c r="E460" s="98" t="s">
        <v>1119</v>
      </c>
      <c r="F460" s="105" t="s">
        <v>84</v>
      </c>
      <c r="G460" s="67">
        <v>4</v>
      </c>
      <c r="H460" s="68">
        <v>58.21</v>
      </c>
      <c r="I460" s="68">
        <f t="shared" si="36"/>
        <v>74.33</v>
      </c>
      <c r="J460" s="68">
        <f t="shared" si="37"/>
        <v>297.32</v>
      </c>
    </row>
    <row r="461" spans="1:10" s="14" customFormat="1" ht="13.5" outlineLevel="1">
      <c r="A461" s="15"/>
      <c r="B461" s="99" t="s">
        <v>1197</v>
      </c>
      <c r="C461" s="99" t="s">
        <v>345</v>
      </c>
      <c r="D461" s="99" t="s">
        <v>89</v>
      </c>
      <c r="E461" s="98" t="s">
        <v>1089</v>
      </c>
      <c r="F461" s="105" t="s">
        <v>84</v>
      </c>
      <c r="G461" s="67">
        <v>2</v>
      </c>
      <c r="H461" s="68">
        <v>58.21</v>
      </c>
      <c r="I461" s="68">
        <f t="shared" si="36"/>
        <v>74.33</v>
      </c>
      <c r="J461" s="68">
        <f t="shared" si="37"/>
        <v>148.66</v>
      </c>
    </row>
    <row r="462" spans="1:10" s="14" customFormat="1" ht="13.5" outlineLevel="1">
      <c r="A462" s="15" t="s">
        <v>1098</v>
      </c>
      <c r="B462" s="99" t="s">
        <v>1198</v>
      </c>
      <c r="C462" s="99" t="s">
        <v>346</v>
      </c>
      <c r="D462" s="99" t="s">
        <v>89</v>
      </c>
      <c r="E462" s="98" t="s">
        <v>1120</v>
      </c>
      <c r="F462" s="105" t="s">
        <v>84</v>
      </c>
      <c r="G462" s="67">
        <v>8</v>
      </c>
      <c r="H462" s="68">
        <v>78.59</v>
      </c>
      <c r="I462" s="68">
        <f t="shared" si="36"/>
        <v>100.36</v>
      </c>
      <c r="J462" s="68">
        <f t="shared" si="37"/>
        <v>802.88</v>
      </c>
    </row>
    <row r="463" spans="1:10" s="14" customFormat="1" ht="13.5" outlineLevel="1">
      <c r="A463" s="15"/>
      <c r="B463" s="99" t="s">
        <v>1199</v>
      </c>
      <c r="C463" s="99" t="s">
        <v>347</v>
      </c>
      <c r="D463" s="99" t="s">
        <v>89</v>
      </c>
      <c r="E463" s="72" t="s">
        <v>1121</v>
      </c>
      <c r="F463" s="105" t="s">
        <v>84</v>
      </c>
      <c r="G463" s="67">
        <v>1</v>
      </c>
      <c r="H463" s="68">
        <v>228.02</v>
      </c>
      <c r="I463" s="68">
        <f t="shared" si="36"/>
        <v>291.18</v>
      </c>
      <c r="J463" s="68">
        <f t="shared" si="37"/>
        <v>291.18</v>
      </c>
    </row>
    <row r="464" spans="1:10" s="14" customFormat="1" ht="13.5" outlineLevel="1">
      <c r="A464" s="15"/>
      <c r="B464" s="99" t="s">
        <v>1200</v>
      </c>
      <c r="C464" s="99" t="s">
        <v>347</v>
      </c>
      <c r="D464" s="99" t="s">
        <v>89</v>
      </c>
      <c r="E464" s="72" t="s">
        <v>1158</v>
      </c>
      <c r="F464" s="105" t="s">
        <v>84</v>
      </c>
      <c r="G464" s="67">
        <v>1</v>
      </c>
      <c r="H464" s="68">
        <v>228.02</v>
      </c>
      <c r="I464" s="68">
        <f t="shared" si="36"/>
        <v>291.18</v>
      </c>
      <c r="J464" s="68">
        <f t="shared" si="37"/>
        <v>291.18</v>
      </c>
    </row>
    <row r="465" spans="1:10" s="14" customFormat="1" ht="13.5" outlineLevel="1">
      <c r="A465" s="15"/>
      <c r="B465" s="99" t="s">
        <v>1201</v>
      </c>
      <c r="C465" s="89" t="s">
        <v>1049</v>
      </c>
      <c r="D465" s="89" t="s">
        <v>111</v>
      </c>
      <c r="E465" s="98" t="s">
        <v>810</v>
      </c>
      <c r="F465" s="105" t="s">
        <v>84</v>
      </c>
      <c r="G465" s="67">
        <v>3</v>
      </c>
      <c r="H465" s="68">
        <v>264.55</v>
      </c>
      <c r="I465" s="68">
        <f t="shared" si="36"/>
        <v>337.83</v>
      </c>
      <c r="J465" s="68">
        <f t="shared" si="37"/>
        <v>1013.49</v>
      </c>
    </row>
    <row r="466" spans="1:10" s="14" customFormat="1" ht="13.5" outlineLevel="1">
      <c r="A466" s="15"/>
      <c r="B466" s="99" t="s">
        <v>1202</v>
      </c>
      <c r="C466" s="89" t="s">
        <v>1048</v>
      </c>
      <c r="D466" s="89" t="s">
        <v>111</v>
      </c>
      <c r="E466" s="98" t="s">
        <v>811</v>
      </c>
      <c r="F466" s="105" t="s">
        <v>84</v>
      </c>
      <c r="G466" s="67">
        <v>3</v>
      </c>
      <c r="H466" s="68">
        <v>148.78</v>
      </c>
      <c r="I466" s="68">
        <f t="shared" si="36"/>
        <v>189.99</v>
      </c>
      <c r="J466" s="68">
        <f t="shared" si="37"/>
        <v>569.97</v>
      </c>
    </row>
    <row r="467" spans="1:10" s="14" customFormat="1" ht="13.5" outlineLevel="1">
      <c r="A467" s="15"/>
      <c r="B467" s="99" t="s">
        <v>1203</v>
      </c>
      <c r="C467" s="89" t="s">
        <v>1049</v>
      </c>
      <c r="D467" s="89" t="s">
        <v>111</v>
      </c>
      <c r="E467" s="98" t="s">
        <v>1159</v>
      </c>
      <c r="F467" s="105" t="s">
        <v>84</v>
      </c>
      <c r="G467" s="67">
        <v>1</v>
      </c>
      <c r="H467" s="68">
        <v>264.55</v>
      </c>
      <c r="I467" s="68">
        <f t="shared" si="36"/>
        <v>337.83</v>
      </c>
      <c r="J467" s="68">
        <f t="shared" si="37"/>
        <v>337.83</v>
      </c>
    </row>
    <row r="468" spans="1:10" s="14" customFormat="1" ht="13.5" outlineLevel="1">
      <c r="A468" s="15"/>
      <c r="B468" s="99" t="s">
        <v>1204</v>
      </c>
      <c r="C468" s="89" t="s">
        <v>1049</v>
      </c>
      <c r="D468" s="89" t="s">
        <v>111</v>
      </c>
      <c r="E468" s="98" t="s">
        <v>1122</v>
      </c>
      <c r="F468" s="105" t="s">
        <v>84</v>
      </c>
      <c r="G468" s="67">
        <v>1</v>
      </c>
      <c r="H468" s="68">
        <v>264.55</v>
      </c>
      <c r="I468" s="68">
        <f t="shared" si="36"/>
        <v>337.83</v>
      </c>
      <c r="J468" s="68">
        <f t="shared" si="37"/>
        <v>337.83</v>
      </c>
    </row>
    <row r="469" spans="1:10" s="14" customFormat="1" ht="27" outlineLevel="1">
      <c r="A469" s="15"/>
      <c r="B469" s="99" t="s">
        <v>1205</v>
      </c>
      <c r="C469" s="89" t="s">
        <v>1055</v>
      </c>
      <c r="D469" s="89" t="s">
        <v>111</v>
      </c>
      <c r="E469" s="98" t="s">
        <v>799</v>
      </c>
      <c r="F469" s="105" t="s">
        <v>84</v>
      </c>
      <c r="G469" s="67">
        <v>28</v>
      </c>
      <c r="H469" s="68">
        <v>106.63</v>
      </c>
      <c r="I469" s="68">
        <f t="shared" si="36"/>
        <v>136.16999999999999</v>
      </c>
      <c r="J469" s="68">
        <f t="shared" si="37"/>
        <v>3812.76</v>
      </c>
    </row>
    <row r="470" spans="1:10" s="14" customFormat="1" ht="27" outlineLevel="1">
      <c r="A470" s="15"/>
      <c r="B470" s="99" t="s">
        <v>1206</v>
      </c>
      <c r="C470" s="99" t="s">
        <v>1055</v>
      </c>
      <c r="D470" s="89" t="s">
        <v>111</v>
      </c>
      <c r="E470" s="98" t="s">
        <v>800</v>
      </c>
      <c r="F470" s="105" t="s">
        <v>84</v>
      </c>
      <c r="G470" s="67">
        <v>8</v>
      </c>
      <c r="H470" s="68">
        <v>106.63</v>
      </c>
      <c r="I470" s="68">
        <f t="shared" si="36"/>
        <v>136.16999999999999</v>
      </c>
      <c r="J470" s="68">
        <f t="shared" si="37"/>
        <v>1089.3599999999999</v>
      </c>
    </row>
    <row r="471" spans="1:10" s="14" customFormat="1" ht="13.5" outlineLevel="1">
      <c r="A471" s="15"/>
      <c r="B471" s="116" t="s">
        <v>294</v>
      </c>
      <c r="C471" s="84"/>
      <c r="D471" s="84"/>
      <c r="E471" s="90" t="s">
        <v>39</v>
      </c>
      <c r="F471" s="104"/>
      <c r="G471" s="67">
        <v>0</v>
      </c>
      <c r="H471" s="68">
        <v>0</v>
      </c>
      <c r="I471" s="68">
        <f t="shared" si="36"/>
        <v>0</v>
      </c>
      <c r="J471" s="68">
        <f t="shared" ref="J471" si="38">TRUNC(G471*I471,2)</f>
        <v>0</v>
      </c>
    </row>
    <row r="472" spans="1:10" s="14" customFormat="1" ht="27" outlineLevel="1">
      <c r="A472" s="15"/>
      <c r="B472" s="99" t="s">
        <v>982</v>
      </c>
      <c r="C472" s="89">
        <v>72934</v>
      </c>
      <c r="D472" s="89" t="s">
        <v>89</v>
      </c>
      <c r="E472" s="72" t="s">
        <v>807</v>
      </c>
      <c r="F472" s="99" t="s">
        <v>102</v>
      </c>
      <c r="G472" s="67">
        <v>559.4</v>
      </c>
      <c r="H472" s="68">
        <v>3.75</v>
      </c>
      <c r="I472" s="68">
        <f t="shared" si="36"/>
        <v>4.79</v>
      </c>
      <c r="J472" s="68">
        <f t="shared" si="37"/>
        <v>2679.53</v>
      </c>
    </row>
    <row r="473" spans="1:10" s="14" customFormat="1" ht="27" outlineLevel="1">
      <c r="A473" s="15"/>
      <c r="B473" s="99" t="s">
        <v>983</v>
      </c>
      <c r="C473" s="89">
        <v>72935</v>
      </c>
      <c r="D473" s="89" t="s">
        <v>89</v>
      </c>
      <c r="E473" s="72" t="s">
        <v>808</v>
      </c>
      <c r="F473" s="99" t="s">
        <v>102</v>
      </c>
      <c r="G473" s="67">
        <v>298.89999999999998</v>
      </c>
      <c r="H473" s="68">
        <v>4.7699999999999996</v>
      </c>
      <c r="I473" s="68">
        <f t="shared" si="36"/>
        <v>6.09</v>
      </c>
      <c r="J473" s="68">
        <f t="shared" si="37"/>
        <v>1820.3</v>
      </c>
    </row>
    <row r="474" spans="1:10" s="14" customFormat="1" ht="27" outlineLevel="1">
      <c r="A474" s="15"/>
      <c r="B474" s="99" t="s">
        <v>984</v>
      </c>
      <c r="C474" s="89">
        <v>72933</v>
      </c>
      <c r="D474" s="89" t="s">
        <v>89</v>
      </c>
      <c r="E474" s="72" t="s">
        <v>1162</v>
      </c>
      <c r="F474" s="99" t="s">
        <v>102</v>
      </c>
      <c r="G474" s="67">
        <v>6</v>
      </c>
      <c r="H474" s="68">
        <v>3.07</v>
      </c>
      <c r="I474" s="68">
        <f t="shared" si="36"/>
        <v>3.92</v>
      </c>
      <c r="J474" s="68">
        <f t="shared" si="37"/>
        <v>23.52</v>
      </c>
    </row>
    <row r="475" spans="1:10" s="14" customFormat="1" ht="27" outlineLevel="1">
      <c r="A475" s="15"/>
      <c r="B475" s="99" t="s">
        <v>985</v>
      </c>
      <c r="C475" s="89">
        <v>72936</v>
      </c>
      <c r="D475" s="89" t="s">
        <v>89</v>
      </c>
      <c r="E475" s="72" t="s">
        <v>1163</v>
      </c>
      <c r="F475" s="99" t="s">
        <v>102</v>
      </c>
      <c r="G475" s="67">
        <v>241.8</v>
      </c>
      <c r="H475" s="68">
        <v>6.61</v>
      </c>
      <c r="I475" s="68">
        <f t="shared" si="36"/>
        <v>8.44</v>
      </c>
      <c r="J475" s="68">
        <f t="shared" si="37"/>
        <v>2040.79</v>
      </c>
    </row>
    <row r="476" spans="1:10" s="14" customFormat="1" ht="27" outlineLevel="1">
      <c r="A476" s="15"/>
      <c r="B476" s="99" t="s">
        <v>986</v>
      </c>
      <c r="C476" s="89">
        <v>55865</v>
      </c>
      <c r="D476" s="89" t="s">
        <v>89</v>
      </c>
      <c r="E476" s="72" t="s">
        <v>1164</v>
      </c>
      <c r="F476" s="99" t="s">
        <v>102</v>
      </c>
      <c r="G476" s="67">
        <v>15.6</v>
      </c>
      <c r="H476" s="68">
        <v>15.72</v>
      </c>
      <c r="I476" s="68">
        <f t="shared" si="36"/>
        <v>20.07</v>
      </c>
      <c r="J476" s="68">
        <f t="shared" si="37"/>
        <v>313.08999999999997</v>
      </c>
    </row>
    <row r="477" spans="1:10" s="14" customFormat="1" ht="27" outlineLevel="1">
      <c r="A477" s="15"/>
      <c r="B477" s="99" t="s">
        <v>987</v>
      </c>
      <c r="C477" s="89">
        <v>55866</v>
      </c>
      <c r="D477" s="89" t="s">
        <v>89</v>
      </c>
      <c r="E477" s="72" t="s">
        <v>1165</v>
      </c>
      <c r="F477" s="99" t="s">
        <v>102</v>
      </c>
      <c r="G477" s="67">
        <v>14.7</v>
      </c>
      <c r="H477" s="68">
        <v>17.53</v>
      </c>
      <c r="I477" s="68">
        <f t="shared" si="36"/>
        <v>22.39</v>
      </c>
      <c r="J477" s="68">
        <f t="shared" si="37"/>
        <v>329.13</v>
      </c>
    </row>
    <row r="478" spans="1:10" s="14" customFormat="1" ht="27" outlineLevel="1">
      <c r="A478" s="15"/>
      <c r="B478" s="99" t="s">
        <v>988</v>
      </c>
      <c r="C478" s="89">
        <v>72309</v>
      </c>
      <c r="D478" s="89" t="s">
        <v>89</v>
      </c>
      <c r="E478" s="72" t="s">
        <v>1160</v>
      </c>
      <c r="F478" s="99" t="s">
        <v>102</v>
      </c>
      <c r="G478" s="67">
        <v>164.6</v>
      </c>
      <c r="H478" s="68">
        <v>13.96</v>
      </c>
      <c r="I478" s="68">
        <f t="shared" si="36"/>
        <v>17.829999999999998</v>
      </c>
      <c r="J478" s="68">
        <f t="shared" si="37"/>
        <v>2934.82</v>
      </c>
    </row>
    <row r="479" spans="1:10" s="14" customFormat="1" ht="27" outlineLevel="1">
      <c r="A479" s="15"/>
      <c r="B479" s="99" t="s">
        <v>989</v>
      </c>
      <c r="C479" s="89">
        <v>72310</v>
      </c>
      <c r="D479" s="89" t="s">
        <v>89</v>
      </c>
      <c r="E479" s="72" t="s">
        <v>1099</v>
      </c>
      <c r="F479" s="99" t="s">
        <v>102</v>
      </c>
      <c r="G479" s="67">
        <v>68.599999999999994</v>
      </c>
      <c r="H479" s="68">
        <v>22.89</v>
      </c>
      <c r="I479" s="68">
        <f t="shared" si="36"/>
        <v>29.23</v>
      </c>
      <c r="J479" s="68">
        <f t="shared" si="37"/>
        <v>2005.18</v>
      </c>
    </row>
    <row r="480" spans="1:10" s="14" customFormat="1" ht="27" outlineLevel="1">
      <c r="A480" s="15"/>
      <c r="B480" s="99" t="s">
        <v>991</v>
      </c>
      <c r="C480" s="89">
        <v>72311</v>
      </c>
      <c r="D480" s="89" t="s">
        <v>89</v>
      </c>
      <c r="E480" s="72" t="s">
        <v>1124</v>
      </c>
      <c r="F480" s="99" t="s">
        <v>102</v>
      </c>
      <c r="G480" s="67">
        <v>2.2999999999999998</v>
      </c>
      <c r="H480" s="68">
        <v>24.98</v>
      </c>
      <c r="I480" s="68">
        <f t="shared" si="36"/>
        <v>31.9</v>
      </c>
      <c r="J480" s="68">
        <f t="shared" si="37"/>
        <v>73.37</v>
      </c>
    </row>
    <row r="481" spans="1:10" s="14" customFormat="1" ht="27" outlineLevel="1">
      <c r="A481" s="15"/>
      <c r="B481" s="99" t="s">
        <v>993</v>
      </c>
      <c r="C481" s="89">
        <v>72312</v>
      </c>
      <c r="D481" s="89" t="s">
        <v>89</v>
      </c>
      <c r="E481" s="72" t="s">
        <v>1166</v>
      </c>
      <c r="F481" s="99" t="s">
        <v>102</v>
      </c>
      <c r="G481" s="67">
        <v>3.5</v>
      </c>
      <c r="H481" s="68">
        <v>34.33</v>
      </c>
      <c r="I481" s="68">
        <f t="shared" si="36"/>
        <v>43.84</v>
      </c>
      <c r="J481" s="68">
        <f t="shared" si="37"/>
        <v>153.44</v>
      </c>
    </row>
    <row r="482" spans="1:10" ht="27" outlineLevel="1">
      <c r="A482" s="15"/>
      <c r="B482" s="99" t="s">
        <v>995</v>
      </c>
      <c r="C482" s="89">
        <v>72316</v>
      </c>
      <c r="D482" s="89" t="s">
        <v>89</v>
      </c>
      <c r="E482" s="72" t="s">
        <v>1125</v>
      </c>
      <c r="F482" s="99" t="s">
        <v>102</v>
      </c>
      <c r="G482" s="67">
        <v>21.9</v>
      </c>
      <c r="H482" s="68">
        <v>39.369999999999997</v>
      </c>
      <c r="I482" s="68">
        <f t="shared" si="36"/>
        <v>50.28</v>
      </c>
      <c r="J482" s="68">
        <f t="shared" si="37"/>
        <v>1101.1300000000001</v>
      </c>
    </row>
    <row r="483" spans="1:10" ht="27" outlineLevel="1">
      <c r="A483" s="15"/>
      <c r="B483" s="99" t="s">
        <v>997</v>
      </c>
      <c r="C483" s="89">
        <v>83446</v>
      </c>
      <c r="D483" s="89" t="s">
        <v>89</v>
      </c>
      <c r="E483" s="72" t="s">
        <v>155</v>
      </c>
      <c r="F483" s="99" t="s">
        <v>84</v>
      </c>
      <c r="G483" s="67">
        <v>17</v>
      </c>
      <c r="H483" s="68">
        <v>90.19</v>
      </c>
      <c r="I483" s="68">
        <f t="shared" si="36"/>
        <v>115.17</v>
      </c>
      <c r="J483" s="68">
        <f t="shared" si="37"/>
        <v>1957.89</v>
      </c>
    </row>
    <row r="484" spans="1:10" s="14" customFormat="1" ht="27" outlineLevel="1">
      <c r="A484" s="15"/>
      <c r="B484" s="99" t="s">
        <v>999</v>
      </c>
      <c r="C484" s="89">
        <v>83447</v>
      </c>
      <c r="D484" s="89" t="s">
        <v>89</v>
      </c>
      <c r="E484" s="72" t="s">
        <v>812</v>
      </c>
      <c r="F484" s="99" t="s">
        <v>84</v>
      </c>
      <c r="G484" s="67">
        <v>17</v>
      </c>
      <c r="H484" s="68">
        <v>99.32</v>
      </c>
      <c r="I484" s="68">
        <f t="shared" si="36"/>
        <v>126.83</v>
      </c>
      <c r="J484" s="68">
        <f t="shared" si="37"/>
        <v>2156.11</v>
      </c>
    </row>
    <row r="485" spans="1:10" s="14" customFormat="1" ht="13.5" outlineLevel="1">
      <c r="A485" s="15"/>
      <c r="B485" s="99" t="s">
        <v>1001</v>
      </c>
      <c r="C485" s="89">
        <v>83443</v>
      </c>
      <c r="D485" s="89" t="s">
        <v>89</v>
      </c>
      <c r="E485" s="72" t="s">
        <v>806</v>
      </c>
      <c r="F485" s="99" t="s">
        <v>84</v>
      </c>
      <c r="G485" s="67">
        <v>2</v>
      </c>
      <c r="H485" s="68">
        <v>28.65</v>
      </c>
      <c r="I485" s="68">
        <f t="shared" si="36"/>
        <v>36.590000000000003</v>
      </c>
      <c r="J485" s="68">
        <f t="shared" si="37"/>
        <v>73.180000000000007</v>
      </c>
    </row>
    <row r="486" spans="1:10" s="14" customFormat="1" ht="27" outlineLevel="1">
      <c r="A486" s="15"/>
      <c r="B486" s="99" t="s">
        <v>1002</v>
      </c>
      <c r="C486" s="89">
        <v>83387</v>
      </c>
      <c r="D486" s="89" t="s">
        <v>89</v>
      </c>
      <c r="E486" s="72" t="s">
        <v>1145</v>
      </c>
      <c r="F486" s="99" t="s">
        <v>84</v>
      </c>
      <c r="G486" s="67">
        <v>262</v>
      </c>
      <c r="H486" s="68">
        <v>4.57</v>
      </c>
      <c r="I486" s="68">
        <f t="shared" si="36"/>
        <v>5.84</v>
      </c>
      <c r="J486" s="68">
        <f t="shared" si="37"/>
        <v>1530.08</v>
      </c>
    </row>
    <row r="487" spans="1:10" s="14" customFormat="1" ht="27" outlineLevel="1">
      <c r="A487" s="15"/>
      <c r="B487" s="99" t="s">
        <v>1003</v>
      </c>
      <c r="C487" s="89">
        <v>83386</v>
      </c>
      <c r="D487" s="89" t="s">
        <v>89</v>
      </c>
      <c r="E487" s="72" t="s">
        <v>1146</v>
      </c>
      <c r="F487" s="99" t="s">
        <v>84</v>
      </c>
      <c r="G487" s="67">
        <v>10</v>
      </c>
      <c r="H487" s="68">
        <v>5.43</v>
      </c>
      <c r="I487" s="68">
        <f t="shared" si="36"/>
        <v>6.93</v>
      </c>
      <c r="J487" s="68">
        <f t="shared" si="37"/>
        <v>69.3</v>
      </c>
    </row>
    <row r="488" spans="1:10" s="14" customFormat="1" ht="27" outlineLevel="1">
      <c r="A488" s="15"/>
      <c r="B488" s="99" t="s">
        <v>1004</v>
      </c>
      <c r="C488" s="89">
        <v>83388</v>
      </c>
      <c r="D488" s="89" t="s">
        <v>89</v>
      </c>
      <c r="E488" s="72" t="s">
        <v>1147</v>
      </c>
      <c r="F488" s="99" t="s">
        <v>84</v>
      </c>
      <c r="G488" s="67">
        <v>205</v>
      </c>
      <c r="H488" s="68">
        <v>7.06</v>
      </c>
      <c r="I488" s="68">
        <f t="shared" si="36"/>
        <v>9.02</v>
      </c>
      <c r="J488" s="68">
        <f t="shared" si="37"/>
        <v>1849.1</v>
      </c>
    </row>
    <row r="489" spans="1:10" s="14" customFormat="1" ht="13.5" outlineLevel="1">
      <c r="A489" s="15"/>
      <c r="B489" s="116" t="s">
        <v>295</v>
      </c>
      <c r="C489" s="84"/>
      <c r="D489" s="84"/>
      <c r="E489" s="90" t="s">
        <v>41</v>
      </c>
      <c r="F489" s="118"/>
      <c r="G489" s="67">
        <v>0</v>
      </c>
      <c r="H489" s="68">
        <v>0</v>
      </c>
      <c r="I489" s="68">
        <f t="shared" si="36"/>
        <v>0</v>
      </c>
      <c r="J489" s="68">
        <f t="shared" si="37"/>
        <v>0</v>
      </c>
    </row>
    <row r="490" spans="1:10" s="14" customFormat="1" ht="81" outlineLevel="1">
      <c r="A490" s="15"/>
      <c r="B490" s="99" t="s">
        <v>1005</v>
      </c>
      <c r="C490" s="99" t="s">
        <v>208</v>
      </c>
      <c r="D490" s="99" t="s">
        <v>89</v>
      </c>
      <c r="E490" s="98" t="s">
        <v>1185</v>
      </c>
      <c r="F490" s="99" t="s">
        <v>102</v>
      </c>
      <c r="G490" s="67">
        <v>7957.1</v>
      </c>
      <c r="H490" s="68">
        <v>2.6</v>
      </c>
      <c r="I490" s="68">
        <f t="shared" si="36"/>
        <v>3.32</v>
      </c>
      <c r="J490" s="68">
        <f t="shared" si="37"/>
        <v>26417.57</v>
      </c>
    </row>
    <row r="491" spans="1:10" s="14" customFormat="1" ht="81" outlineLevel="1">
      <c r="A491" s="15"/>
      <c r="B491" s="99" t="s">
        <v>1006</v>
      </c>
      <c r="C491" s="99" t="s">
        <v>209</v>
      </c>
      <c r="D491" s="99" t="s">
        <v>89</v>
      </c>
      <c r="E491" s="98" t="s">
        <v>1186</v>
      </c>
      <c r="F491" s="99" t="s">
        <v>102</v>
      </c>
      <c r="G491" s="67">
        <v>502</v>
      </c>
      <c r="H491" s="68">
        <v>2.92</v>
      </c>
      <c r="I491" s="68">
        <f t="shared" si="36"/>
        <v>3.73</v>
      </c>
      <c r="J491" s="68">
        <f t="shared" si="37"/>
        <v>1872.46</v>
      </c>
    </row>
    <row r="492" spans="1:10" s="14" customFormat="1" ht="81" outlineLevel="1">
      <c r="A492" s="15"/>
      <c r="B492" s="99" t="s">
        <v>1007</v>
      </c>
      <c r="C492" s="99" t="s">
        <v>210</v>
      </c>
      <c r="D492" s="99" t="s">
        <v>89</v>
      </c>
      <c r="E492" s="98" t="s">
        <v>1187</v>
      </c>
      <c r="F492" s="99" t="s">
        <v>102</v>
      </c>
      <c r="G492" s="67">
        <v>2335.3000000000002</v>
      </c>
      <c r="H492" s="68">
        <v>3.94</v>
      </c>
      <c r="I492" s="68">
        <f t="shared" si="36"/>
        <v>5.03</v>
      </c>
      <c r="J492" s="68">
        <f t="shared" si="37"/>
        <v>11746.56</v>
      </c>
    </row>
    <row r="493" spans="1:10" s="14" customFormat="1" ht="81" outlineLevel="1">
      <c r="A493" s="15"/>
      <c r="B493" s="99" t="s">
        <v>1008</v>
      </c>
      <c r="C493" s="99" t="s">
        <v>211</v>
      </c>
      <c r="D493" s="99" t="s">
        <v>89</v>
      </c>
      <c r="E493" s="72" t="s">
        <v>1188</v>
      </c>
      <c r="F493" s="99" t="s">
        <v>102</v>
      </c>
      <c r="G493" s="67">
        <v>602.79999999999995</v>
      </c>
      <c r="H493" s="68">
        <v>6.05</v>
      </c>
      <c r="I493" s="68">
        <f t="shared" si="36"/>
        <v>7.73</v>
      </c>
      <c r="J493" s="68">
        <f t="shared" si="37"/>
        <v>4659.6400000000003</v>
      </c>
    </row>
    <row r="494" spans="1:10" s="14" customFormat="1" ht="81" outlineLevel="1">
      <c r="A494" s="15"/>
      <c r="B494" s="99" t="s">
        <v>1009</v>
      </c>
      <c r="C494" s="99" t="s">
        <v>338</v>
      </c>
      <c r="D494" s="99" t="s">
        <v>89</v>
      </c>
      <c r="E494" s="72" t="s">
        <v>1189</v>
      </c>
      <c r="F494" s="99" t="s">
        <v>102</v>
      </c>
      <c r="G494" s="67">
        <v>267.5</v>
      </c>
      <c r="H494" s="68">
        <v>6.95</v>
      </c>
      <c r="I494" s="68">
        <f t="shared" si="36"/>
        <v>8.8800000000000008</v>
      </c>
      <c r="J494" s="68">
        <f t="shared" si="37"/>
        <v>2375.4</v>
      </c>
    </row>
    <row r="495" spans="1:10" s="14" customFormat="1" ht="81" outlineLevel="1">
      <c r="A495" s="15"/>
      <c r="B495" s="99" t="s">
        <v>1010</v>
      </c>
      <c r="C495" s="99" t="s">
        <v>339</v>
      </c>
      <c r="D495" s="99" t="s">
        <v>89</v>
      </c>
      <c r="E495" s="72" t="s">
        <v>1190</v>
      </c>
      <c r="F495" s="99" t="s">
        <v>102</v>
      </c>
      <c r="G495" s="67">
        <v>41.4</v>
      </c>
      <c r="H495" s="68">
        <v>10.06</v>
      </c>
      <c r="I495" s="68">
        <f t="shared" si="36"/>
        <v>12.85</v>
      </c>
      <c r="J495" s="68">
        <f t="shared" si="37"/>
        <v>531.99</v>
      </c>
    </row>
    <row r="496" spans="1:10" s="14" customFormat="1" ht="81" outlineLevel="1">
      <c r="A496" s="15"/>
      <c r="B496" s="99" t="s">
        <v>1011</v>
      </c>
      <c r="C496" s="99" t="s">
        <v>212</v>
      </c>
      <c r="D496" s="99" t="s">
        <v>89</v>
      </c>
      <c r="E496" s="72" t="s">
        <v>1191</v>
      </c>
      <c r="F496" s="99" t="s">
        <v>102</v>
      </c>
      <c r="G496" s="67">
        <v>235.9</v>
      </c>
      <c r="H496" s="68">
        <v>13.69</v>
      </c>
      <c r="I496" s="68">
        <f t="shared" si="36"/>
        <v>17.48</v>
      </c>
      <c r="J496" s="68">
        <f t="shared" si="37"/>
        <v>4123.53</v>
      </c>
    </row>
    <row r="497" spans="1:11" s="14" customFormat="1" ht="81" outlineLevel="1">
      <c r="A497" s="15"/>
      <c r="B497" s="99" t="s">
        <v>1012</v>
      </c>
      <c r="C497" s="99" t="s">
        <v>340</v>
      </c>
      <c r="D497" s="99" t="s">
        <v>89</v>
      </c>
      <c r="E497" s="72" t="s">
        <v>1192</v>
      </c>
      <c r="F497" s="99" t="s">
        <v>102</v>
      </c>
      <c r="G497" s="67">
        <v>6.9</v>
      </c>
      <c r="H497" s="68">
        <v>18.440000000000001</v>
      </c>
      <c r="I497" s="68">
        <f t="shared" si="36"/>
        <v>23.55</v>
      </c>
      <c r="J497" s="68">
        <f t="shared" si="37"/>
        <v>162.5</v>
      </c>
    </row>
    <row r="498" spans="1:11" s="14" customFormat="1" ht="81" outlineLevel="1">
      <c r="A498" s="15"/>
      <c r="B498" s="99" t="s">
        <v>1013</v>
      </c>
      <c r="C498" s="99" t="s">
        <v>341</v>
      </c>
      <c r="D498" s="99" t="s">
        <v>89</v>
      </c>
      <c r="E498" s="72" t="s">
        <v>1193</v>
      </c>
      <c r="F498" s="99" t="s">
        <v>102</v>
      </c>
      <c r="G498" s="67">
        <v>259.8</v>
      </c>
      <c r="H498" s="68">
        <v>26.19</v>
      </c>
      <c r="I498" s="68">
        <f t="shared" si="36"/>
        <v>33.44</v>
      </c>
      <c r="J498" s="68">
        <f t="shared" si="37"/>
        <v>8687.7099999999991</v>
      </c>
    </row>
    <row r="499" spans="1:11" s="14" customFormat="1" ht="81" outlineLevel="1">
      <c r="A499" s="15"/>
      <c r="B499" s="99" t="s">
        <v>1014</v>
      </c>
      <c r="C499" s="99" t="s">
        <v>342</v>
      </c>
      <c r="D499" s="99" t="s">
        <v>89</v>
      </c>
      <c r="E499" s="72" t="s">
        <v>1194</v>
      </c>
      <c r="F499" s="99" t="s">
        <v>102</v>
      </c>
      <c r="G499" s="67">
        <v>10.3</v>
      </c>
      <c r="H499" s="68">
        <v>34.54</v>
      </c>
      <c r="I499" s="68">
        <f t="shared" si="36"/>
        <v>44.11</v>
      </c>
      <c r="J499" s="68">
        <f t="shared" si="37"/>
        <v>454.33</v>
      </c>
    </row>
    <row r="500" spans="1:11" s="14" customFormat="1" ht="81" outlineLevel="1">
      <c r="A500" s="15"/>
      <c r="B500" s="99" t="s">
        <v>1015</v>
      </c>
      <c r="C500" s="99" t="s">
        <v>1046</v>
      </c>
      <c r="D500" s="99" t="s">
        <v>111</v>
      </c>
      <c r="E500" s="72" t="s">
        <v>1195</v>
      </c>
      <c r="F500" s="99" t="s">
        <v>102</v>
      </c>
      <c r="G500" s="67">
        <v>138</v>
      </c>
      <c r="H500" s="68">
        <v>55.1</v>
      </c>
      <c r="I500" s="68">
        <f t="shared" si="36"/>
        <v>70.36</v>
      </c>
      <c r="J500" s="68">
        <f t="shared" si="37"/>
        <v>9709.68</v>
      </c>
    </row>
    <row r="501" spans="1:11" s="14" customFormat="1" ht="13.5" outlineLevel="1">
      <c r="A501" s="15"/>
      <c r="B501" s="116" t="s">
        <v>296</v>
      </c>
      <c r="C501" s="99"/>
      <c r="D501" s="99"/>
      <c r="E501" s="90" t="s">
        <v>809</v>
      </c>
      <c r="F501" s="99"/>
      <c r="G501" s="67">
        <v>0</v>
      </c>
      <c r="H501" s="68">
        <v>0</v>
      </c>
      <c r="I501" s="68">
        <f t="shared" si="36"/>
        <v>0</v>
      </c>
      <c r="J501" s="68">
        <f t="shared" si="37"/>
        <v>0</v>
      </c>
    </row>
    <row r="502" spans="1:11" s="14" customFormat="1" ht="27" outlineLevel="1">
      <c r="A502" s="15"/>
      <c r="B502" s="89" t="s">
        <v>1016</v>
      </c>
      <c r="C502" s="89" t="s">
        <v>990</v>
      </c>
      <c r="D502" s="89" t="s">
        <v>111</v>
      </c>
      <c r="E502" s="72" t="s">
        <v>819</v>
      </c>
      <c r="F502" s="89" t="s">
        <v>102</v>
      </c>
      <c r="G502" s="119">
        <v>31.3</v>
      </c>
      <c r="H502" s="68">
        <v>46.53</v>
      </c>
      <c r="I502" s="68">
        <f t="shared" si="36"/>
        <v>59.42</v>
      </c>
      <c r="J502" s="68">
        <f t="shared" si="37"/>
        <v>1859.85</v>
      </c>
    </row>
    <row r="503" spans="1:11" s="14" customFormat="1" ht="27" outlineLevel="1">
      <c r="A503" s="15"/>
      <c r="B503" s="89" t="s">
        <v>1017</v>
      </c>
      <c r="C503" s="89" t="s">
        <v>992</v>
      </c>
      <c r="D503" s="89" t="s">
        <v>111</v>
      </c>
      <c r="E503" s="72" t="s">
        <v>820</v>
      </c>
      <c r="F503" s="89" t="s">
        <v>102</v>
      </c>
      <c r="G503" s="119">
        <v>18.5</v>
      </c>
      <c r="H503" s="68">
        <v>50.36</v>
      </c>
      <c r="I503" s="68">
        <f t="shared" si="36"/>
        <v>64.31</v>
      </c>
      <c r="J503" s="68">
        <f t="shared" si="37"/>
        <v>1189.74</v>
      </c>
    </row>
    <row r="504" spans="1:11" s="14" customFormat="1" ht="27" outlineLevel="1">
      <c r="A504" s="15"/>
      <c r="B504" s="89" t="s">
        <v>1018</v>
      </c>
      <c r="C504" s="89" t="s">
        <v>996</v>
      </c>
      <c r="D504" s="89" t="s">
        <v>111</v>
      </c>
      <c r="E504" s="72" t="s">
        <v>821</v>
      </c>
      <c r="F504" s="89" t="s">
        <v>102</v>
      </c>
      <c r="G504" s="119">
        <v>11.5</v>
      </c>
      <c r="H504" s="68">
        <v>51.26</v>
      </c>
      <c r="I504" s="68">
        <f t="shared" si="36"/>
        <v>65.459999999999994</v>
      </c>
      <c r="J504" s="68">
        <f t="shared" si="37"/>
        <v>752.79</v>
      </c>
    </row>
    <row r="505" spans="1:11" s="14" customFormat="1" ht="27" outlineLevel="1">
      <c r="A505" s="15"/>
      <c r="B505" s="89" t="s">
        <v>1019</v>
      </c>
      <c r="C505" s="89" t="s">
        <v>994</v>
      </c>
      <c r="D505" s="89" t="s">
        <v>111</v>
      </c>
      <c r="E505" s="72" t="s">
        <v>817</v>
      </c>
      <c r="F505" s="89" t="s">
        <v>102</v>
      </c>
      <c r="G505" s="119">
        <v>36.6</v>
      </c>
      <c r="H505" s="68">
        <v>61.01</v>
      </c>
      <c r="I505" s="68">
        <f t="shared" si="36"/>
        <v>77.91</v>
      </c>
      <c r="J505" s="68">
        <f t="shared" si="37"/>
        <v>2851.51</v>
      </c>
    </row>
    <row r="506" spans="1:11" s="14" customFormat="1" ht="27" outlineLevel="1">
      <c r="A506" s="15"/>
      <c r="B506" s="89" t="s">
        <v>1020</v>
      </c>
      <c r="C506" s="89" t="s">
        <v>998</v>
      </c>
      <c r="D506" s="89" t="s">
        <v>111</v>
      </c>
      <c r="E506" s="72" t="s">
        <v>815</v>
      </c>
      <c r="F506" s="89" t="s">
        <v>102</v>
      </c>
      <c r="G506" s="119">
        <v>5.5</v>
      </c>
      <c r="H506" s="68">
        <v>76.040000000000006</v>
      </c>
      <c r="I506" s="68">
        <f t="shared" si="36"/>
        <v>97.1</v>
      </c>
      <c r="J506" s="68">
        <f t="shared" si="37"/>
        <v>534.04999999999995</v>
      </c>
    </row>
    <row r="507" spans="1:11" s="14" customFormat="1" ht="27" outlineLevel="1">
      <c r="A507" s="15"/>
      <c r="B507" s="89" t="s">
        <v>1021</v>
      </c>
      <c r="C507" s="99" t="s">
        <v>1000</v>
      </c>
      <c r="D507" s="89" t="s">
        <v>111</v>
      </c>
      <c r="E507" s="72" t="s">
        <v>818</v>
      </c>
      <c r="F507" s="99" t="s">
        <v>102</v>
      </c>
      <c r="G507" s="119">
        <v>5.6</v>
      </c>
      <c r="H507" s="68">
        <v>99.14</v>
      </c>
      <c r="I507" s="68">
        <f t="shared" si="36"/>
        <v>126.6</v>
      </c>
      <c r="J507" s="68">
        <f t="shared" si="37"/>
        <v>708.96</v>
      </c>
      <c r="K507" s="17"/>
    </row>
    <row r="508" spans="1:11" s="14" customFormat="1" ht="27" outlineLevel="1">
      <c r="A508" s="15"/>
      <c r="B508" s="89" t="s">
        <v>1022</v>
      </c>
      <c r="C508" s="99" t="s">
        <v>1000</v>
      </c>
      <c r="D508" s="89" t="s">
        <v>111</v>
      </c>
      <c r="E508" s="72" t="s">
        <v>816</v>
      </c>
      <c r="F508" s="99" t="s">
        <v>102</v>
      </c>
      <c r="G508" s="119">
        <v>11.1</v>
      </c>
      <c r="H508" s="68">
        <v>99.14</v>
      </c>
      <c r="I508" s="68">
        <f t="shared" si="36"/>
        <v>126.6</v>
      </c>
      <c r="J508" s="68">
        <f t="shared" si="37"/>
        <v>1405.26</v>
      </c>
      <c r="K508" s="17"/>
    </row>
    <row r="509" spans="1:11" s="14" customFormat="1" ht="13.5" outlineLevel="1">
      <c r="A509" s="15"/>
      <c r="B509" s="89" t="s">
        <v>1023</v>
      </c>
      <c r="C509" s="120" t="s">
        <v>1096</v>
      </c>
      <c r="D509" s="99" t="s">
        <v>1095</v>
      </c>
      <c r="E509" s="72" t="s">
        <v>833</v>
      </c>
      <c r="F509" s="99" t="s">
        <v>84</v>
      </c>
      <c r="G509" s="67">
        <v>7</v>
      </c>
      <c r="H509" s="68">
        <v>7.87</v>
      </c>
      <c r="I509" s="68">
        <f t="shared" si="36"/>
        <v>10.050000000000001</v>
      </c>
      <c r="J509" s="68">
        <f t="shared" si="37"/>
        <v>70.349999999999994</v>
      </c>
      <c r="K509" s="17"/>
    </row>
    <row r="510" spans="1:11" ht="13.5" outlineLevel="1">
      <c r="A510" s="15"/>
      <c r="B510" s="89" t="s">
        <v>1024</v>
      </c>
      <c r="C510" s="120" t="s">
        <v>1096</v>
      </c>
      <c r="D510" s="99" t="s">
        <v>1095</v>
      </c>
      <c r="E510" s="72" t="s">
        <v>834</v>
      </c>
      <c r="F510" s="99" t="s">
        <v>84</v>
      </c>
      <c r="G510" s="67">
        <v>3</v>
      </c>
      <c r="H510" s="68">
        <v>7.87</v>
      </c>
      <c r="I510" s="68">
        <f t="shared" si="36"/>
        <v>10.050000000000001</v>
      </c>
      <c r="J510" s="68">
        <f t="shared" si="37"/>
        <v>30.15</v>
      </c>
      <c r="K510" s="17"/>
    </row>
    <row r="511" spans="1:11" s="14" customFormat="1" ht="13.5" outlineLevel="1">
      <c r="A511" s="15"/>
      <c r="B511" s="89" t="s">
        <v>1025</v>
      </c>
      <c r="C511" s="120" t="s">
        <v>1096</v>
      </c>
      <c r="D511" s="99" t="s">
        <v>1095</v>
      </c>
      <c r="E511" s="72" t="s">
        <v>835</v>
      </c>
      <c r="F511" s="99" t="s">
        <v>84</v>
      </c>
      <c r="G511" s="67">
        <v>6</v>
      </c>
      <c r="H511" s="68">
        <v>7.87</v>
      </c>
      <c r="I511" s="68">
        <f t="shared" ref="I511:I532" si="39">ROUND(H511*1.277,2)</f>
        <v>10.050000000000001</v>
      </c>
      <c r="J511" s="68">
        <f t="shared" ref="J511:J532" si="40">ROUND(G511*I511,2)</f>
        <v>60.3</v>
      </c>
      <c r="K511" s="17"/>
    </row>
    <row r="512" spans="1:11" s="14" customFormat="1" ht="13.5" outlineLevel="1">
      <c r="A512" s="15"/>
      <c r="B512" s="89" t="s">
        <v>1026</v>
      </c>
      <c r="C512" s="120" t="s">
        <v>1096</v>
      </c>
      <c r="D512" s="99" t="s">
        <v>1095</v>
      </c>
      <c r="E512" s="72" t="s">
        <v>836</v>
      </c>
      <c r="F512" s="99" t="s">
        <v>84</v>
      </c>
      <c r="G512" s="67">
        <v>18</v>
      </c>
      <c r="H512" s="68">
        <v>7.87</v>
      </c>
      <c r="I512" s="68">
        <f t="shared" si="39"/>
        <v>10.050000000000001</v>
      </c>
      <c r="J512" s="68">
        <f t="shared" si="40"/>
        <v>180.9</v>
      </c>
    </row>
    <row r="513" spans="1:10" s="14" customFormat="1" ht="13.5" outlineLevel="1">
      <c r="A513" s="15"/>
      <c r="B513" s="89" t="s">
        <v>1027</v>
      </c>
      <c r="C513" s="120" t="s">
        <v>1096</v>
      </c>
      <c r="D513" s="99" t="s">
        <v>1095</v>
      </c>
      <c r="E513" s="72" t="s">
        <v>837</v>
      </c>
      <c r="F513" s="99" t="s">
        <v>84</v>
      </c>
      <c r="G513" s="67">
        <v>22</v>
      </c>
      <c r="H513" s="68">
        <v>7.87</v>
      </c>
      <c r="I513" s="68">
        <f t="shared" si="39"/>
        <v>10.050000000000001</v>
      </c>
      <c r="J513" s="68">
        <f t="shared" si="40"/>
        <v>221.1</v>
      </c>
    </row>
    <row r="514" spans="1:10" s="14" customFormat="1" ht="13.5" outlineLevel="1">
      <c r="A514" s="15"/>
      <c r="B514" s="89" t="s">
        <v>1028</v>
      </c>
      <c r="C514" s="120" t="s">
        <v>1096</v>
      </c>
      <c r="D514" s="99" t="s">
        <v>1095</v>
      </c>
      <c r="E514" s="72" t="s">
        <v>838</v>
      </c>
      <c r="F514" s="99" t="s">
        <v>84</v>
      </c>
      <c r="G514" s="67">
        <v>19</v>
      </c>
      <c r="H514" s="68">
        <v>7.87</v>
      </c>
      <c r="I514" s="68">
        <f t="shared" si="39"/>
        <v>10.050000000000001</v>
      </c>
      <c r="J514" s="68">
        <f t="shared" si="40"/>
        <v>190.95</v>
      </c>
    </row>
    <row r="515" spans="1:10" s="14" customFormat="1" ht="13.5" outlineLevel="1">
      <c r="A515" s="15"/>
      <c r="B515" s="89" t="s">
        <v>1029</v>
      </c>
      <c r="C515" s="121" t="s">
        <v>1123</v>
      </c>
      <c r="D515" s="99" t="s">
        <v>1095</v>
      </c>
      <c r="E515" s="72" t="s">
        <v>839</v>
      </c>
      <c r="F515" s="99" t="s">
        <v>84</v>
      </c>
      <c r="G515" s="67">
        <v>38</v>
      </c>
      <c r="H515" s="68">
        <v>4.8899999999999997</v>
      </c>
      <c r="I515" s="68">
        <f t="shared" si="39"/>
        <v>6.24</v>
      </c>
      <c r="J515" s="68">
        <f t="shared" si="40"/>
        <v>237.12</v>
      </c>
    </row>
    <row r="516" spans="1:10" s="14" customFormat="1" ht="13.5" outlineLevel="1">
      <c r="A516" s="15"/>
      <c r="B516" s="89" t="s">
        <v>1030</v>
      </c>
      <c r="C516" s="121" t="s">
        <v>1097</v>
      </c>
      <c r="D516" s="99" t="s">
        <v>1095</v>
      </c>
      <c r="E516" s="72" t="s">
        <v>840</v>
      </c>
      <c r="F516" s="99" t="s">
        <v>84</v>
      </c>
      <c r="G516" s="67">
        <v>6</v>
      </c>
      <c r="H516" s="68">
        <v>5.53</v>
      </c>
      <c r="I516" s="68">
        <f t="shared" si="39"/>
        <v>7.06</v>
      </c>
      <c r="J516" s="68">
        <f t="shared" si="40"/>
        <v>42.36</v>
      </c>
    </row>
    <row r="517" spans="1:10" s="14" customFormat="1" ht="13.5" outlineLevel="1">
      <c r="A517" s="15"/>
      <c r="B517" s="89" t="s">
        <v>1031</v>
      </c>
      <c r="C517" s="121" t="s">
        <v>1097</v>
      </c>
      <c r="D517" s="99" t="s">
        <v>1095</v>
      </c>
      <c r="E517" s="72" t="s">
        <v>1100</v>
      </c>
      <c r="F517" s="99" t="s">
        <v>84</v>
      </c>
      <c r="G517" s="67">
        <v>4</v>
      </c>
      <c r="H517" s="68">
        <v>5.53</v>
      </c>
      <c r="I517" s="68">
        <f t="shared" si="39"/>
        <v>7.06</v>
      </c>
      <c r="J517" s="68">
        <f t="shared" si="40"/>
        <v>28.24</v>
      </c>
    </row>
    <row r="518" spans="1:10" s="14" customFormat="1" ht="13.5" outlineLevel="1">
      <c r="A518" s="15"/>
      <c r="B518" s="116" t="s">
        <v>297</v>
      </c>
      <c r="C518" s="84"/>
      <c r="D518" s="84"/>
      <c r="E518" s="90" t="s">
        <v>43</v>
      </c>
      <c r="F518" s="118"/>
      <c r="G518" s="67">
        <v>0</v>
      </c>
      <c r="H518" s="68">
        <v>0</v>
      </c>
      <c r="I518" s="68">
        <f t="shared" si="39"/>
        <v>0</v>
      </c>
      <c r="J518" s="68">
        <f t="shared" si="40"/>
        <v>0</v>
      </c>
    </row>
    <row r="519" spans="1:10" s="14" customFormat="1" ht="27" outlineLevel="1">
      <c r="A519" s="15"/>
      <c r="B519" s="89" t="s">
        <v>1032</v>
      </c>
      <c r="C519" s="99">
        <v>83540</v>
      </c>
      <c r="D519" s="99" t="s">
        <v>89</v>
      </c>
      <c r="E519" s="72" t="s">
        <v>801</v>
      </c>
      <c r="F519" s="99" t="s">
        <v>84</v>
      </c>
      <c r="G519" s="67">
        <v>137</v>
      </c>
      <c r="H519" s="68">
        <v>9.39</v>
      </c>
      <c r="I519" s="68">
        <f t="shared" si="39"/>
        <v>11.99</v>
      </c>
      <c r="J519" s="68">
        <f t="shared" si="40"/>
        <v>1642.63</v>
      </c>
    </row>
    <row r="520" spans="1:10" s="14" customFormat="1" ht="27" outlineLevel="1">
      <c r="A520" s="15"/>
      <c r="B520" s="89" t="s">
        <v>1033</v>
      </c>
      <c r="C520" s="99">
        <v>83566</v>
      </c>
      <c r="D520" s="99" t="s">
        <v>89</v>
      </c>
      <c r="E520" s="72" t="s">
        <v>802</v>
      </c>
      <c r="F520" s="99" t="s">
        <v>84</v>
      </c>
      <c r="G520" s="67">
        <v>2</v>
      </c>
      <c r="H520" s="68">
        <v>16.38</v>
      </c>
      <c r="I520" s="68">
        <f t="shared" si="39"/>
        <v>20.92</v>
      </c>
      <c r="J520" s="68">
        <f t="shared" si="40"/>
        <v>41.84</v>
      </c>
    </row>
    <row r="521" spans="1:10" s="14" customFormat="1" ht="13.5" outlineLevel="1">
      <c r="A521" s="15"/>
      <c r="B521" s="89" t="s">
        <v>1034</v>
      </c>
      <c r="C521" s="99">
        <v>72334</v>
      </c>
      <c r="D521" s="99" t="s">
        <v>89</v>
      </c>
      <c r="E521" s="98" t="s">
        <v>1148</v>
      </c>
      <c r="F521" s="99" t="s">
        <v>84</v>
      </c>
      <c r="G521" s="67">
        <v>2</v>
      </c>
      <c r="H521" s="68">
        <v>9.24</v>
      </c>
      <c r="I521" s="68">
        <f t="shared" si="39"/>
        <v>11.8</v>
      </c>
      <c r="J521" s="68">
        <f t="shared" si="40"/>
        <v>23.6</v>
      </c>
    </row>
    <row r="522" spans="1:10" s="14" customFormat="1" ht="13.5" outlineLevel="1">
      <c r="A522" s="15"/>
      <c r="B522" s="89" t="s">
        <v>1035</v>
      </c>
      <c r="C522" s="99">
        <v>83466</v>
      </c>
      <c r="D522" s="99" t="s">
        <v>89</v>
      </c>
      <c r="E522" s="98" t="s">
        <v>1151</v>
      </c>
      <c r="F522" s="99" t="s">
        <v>84</v>
      </c>
      <c r="G522" s="67">
        <v>36</v>
      </c>
      <c r="H522" s="68">
        <v>17.09</v>
      </c>
      <c r="I522" s="68">
        <f t="shared" si="39"/>
        <v>21.82</v>
      </c>
      <c r="J522" s="68">
        <f t="shared" si="40"/>
        <v>785.52</v>
      </c>
    </row>
    <row r="523" spans="1:10" s="14" customFormat="1" ht="13.5" outlineLevel="1">
      <c r="A523" s="15"/>
      <c r="B523" s="89" t="s">
        <v>1036</v>
      </c>
      <c r="C523" s="99">
        <v>72331</v>
      </c>
      <c r="D523" s="99" t="s">
        <v>89</v>
      </c>
      <c r="E523" s="98" t="s">
        <v>1149</v>
      </c>
      <c r="F523" s="99" t="s">
        <v>84</v>
      </c>
      <c r="G523" s="67">
        <v>18</v>
      </c>
      <c r="H523" s="68">
        <v>7.66</v>
      </c>
      <c r="I523" s="68">
        <f t="shared" si="39"/>
        <v>9.7799999999999994</v>
      </c>
      <c r="J523" s="68">
        <f t="shared" si="40"/>
        <v>176.04</v>
      </c>
    </row>
    <row r="524" spans="1:10" s="14" customFormat="1" ht="13.5" outlineLevel="1">
      <c r="A524" s="15"/>
      <c r="B524" s="89" t="s">
        <v>1037</v>
      </c>
      <c r="C524" s="99">
        <v>72332</v>
      </c>
      <c r="D524" s="99" t="s">
        <v>89</v>
      </c>
      <c r="E524" s="98" t="s">
        <v>1150</v>
      </c>
      <c r="F524" s="99" t="s">
        <v>84</v>
      </c>
      <c r="G524" s="67">
        <v>6</v>
      </c>
      <c r="H524" s="68">
        <v>14.84</v>
      </c>
      <c r="I524" s="68">
        <f t="shared" si="39"/>
        <v>18.95</v>
      </c>
      <c r="J524" s="68">
        <f t="shared" si="40"/>
        <v>113.7</v>
      </c>
    </row>
    <row r="525" spans="1:10" s="14" customFormat="1" ht="13.5" outlineLevel="1">
      <c r="A525" s="15"/>
      <c r="B525" s="89" t="s">
        <v>1038</v>
      </c>
      <c r="C525" s="89" t="s">
        <v>213</v>
      </c>
      <c r="D525" s="89" t="s">
        <v>89</v>
      </c>
      <c r="E525" s="72" t="s">
        <v>1155</v>
      </c>
      <c r="F525" s="89" t="s">
        <v>84</v>
      </c>
      <c r="G525" s="67">
        <v>8</v>
      </c>
      <c r="H525" s="68">
        <v>62.11</v>
      </c>
      <c r="I525" s="68">
        <f t="shared" si="39"/>
        <v>79.31</v>
      </c>
      <c r="J525" s="68">
        <f t="shared" si="40"/>
        <v>634.48</v>
      </c>
    </row>
    <row r="526" spans="1:10" s="14" customFormat="1" ht="27" outlineLevel="1">
      <c r="A526" s="15"/>
      <c r="B526" s="89" t="s">
        <v>1039</v>
      </c>
      <c r="C526" s="89" t="s">
        <v>1169</v>
      </c>
      <c r="D526" s="89" t="s">
        <v>1095</v>
      </c>
      <c r="E526" s="72" t="s">
        <v>1156</v>
      </c>
      <c r="F526" s="89" t="s">
        <v>84</v>
      </c>
      <c r="G526" s="67">
        <v>17</v>
      </c>
      <c r="H526" s="68">
        <v>122.13</v>
      </c>
      <c r="I526" s="68">
        <f t="shared" si="39"/>
        <v>155.96</v>
      </c>
      <c r="J526" s="68">
        <f t="shared" si="40"/>
        <v>2651.32</v>
      </c>
    </row>
    <row r="527" spans="1:10" s="14" customFormat="1" ht="27" outlineLevel="1">
      <c r="A527" s="15"/>
      <c r="B527" s="89" t="s">
        <v>1040</v>
      </c>
      <c r="C527" s="89" t="s">
        <v>1170</v>
      </c>
      <c r="D527" s="89" t="s">
        <v>1095</v>
      </c>
      <c r="E527" s="72" t="s">
        <v>1154</v>
      </c>
      <c r="F527" s="89" t="s">
        <v>84</v>
      </c>
      <c r="G527" s="67">
        <v>103</v>
      </c>
      <c r="H527" s="68">
        <v>149.12</v>
      </c>
      <c r="I527" s="68">
        <f t="shared" si="39"/>
        <v>190.43</v>
      </c>
      <c r="J527" s="68">
        <f t="shared" si="40"/>
        <v>19614.29</v>
      </c>
    </row>
    <row r="528" spans="1:10" s="14" customFormat="1" ht="13.5" outlineLevel="1">
      <c r="A528" s="15"/>
      <c r="B528" s="89" t="s">
        <v>1041</v>
      </c>
      <c r="C528" s="89" t="s">
        <v>1050</v>
      </c>
      <c r="D528" s="89" t="s">
        <v>111</v>
      </c>
      <c r="E528" s="72" t="s">
        <v>1238</v>
      </c>
      <c r="F528" s="89" t="s">
        <v>84</v>
      </c>
      <c r="G528" s="67">
        <v>40</v>
      </c>
      <c r="H528" s="68">
        <v>116.02</v>
      </c>
      <c r="I528" s="68">
        <f t="shared" si="39"/>
        <v>148.16</v>
      </c>
      <c r="J528" s="68">
        <f t="shared" si="40"/>
        <v>5926.4</v>
      </c>
    </row>
    <row r="529" spans="1:10" s="14" customFormat="1" ht="27" outlineLevel="1">
      <c r="A529" s="15"/>
      <c r="B529" s="89" t="s">
        <v>1042</v>
      </c>
      <c r="C529" s="89" t="s">
        <v>1051</v>
      </c>
      <c r="D529" s="89" t="s">
        <v>111</v>
      </c>
      <c r="E529" s="72" t="s">
        <v>404</v>
      </c>
      <c r="F529" s="89" t="s">
        <v>84</v>
      </c>
      <c r="G529" s="67">
        <v>9</v>
      </c>
      <c r="H529" s="68">
        <v>157.06</v>
      </c>
      <c r="I529" s="68">
        <f t="shared" si="39"/>
        <v>200.57</v>
      </c>
      <c r="J529" s="68">
        <f t="shared" si="40"/>
        <v>1805.13</v>
      </c>
    </row>
    <row r="530" spans="1:10" s="14" customFormat="1" ht="27" outlineLevel="1">
      <c r="A530" s="15"/>
      <c r="B530" s="89" t="s">
        <v>1043</v>
      </c>
      <c r="C530" s="89" t="s">
        <v>326</v>
      </c>
      <c r="D530" s="89" t="s">
        <v>111</v>
      </c>
      <c r="E530" s="72" t="s">
        <v>44</v>
      </c>
      <c r="F530" s="99" t="s">
        <v>84</v>
      </c>
      <c r="G530" s="67">
        <v>4</v>
      </c>
      <c r="H530" s="68">
        <v>456.25</v>
      </c>
      <c r="I530" s="68">
        <f t="shared" si="39"/>
        <v>582.63</v>
      </c>
      <c r="J530" s="68">
        <f t="shared" si="40"/>
        <v>2330.52</v>
      </c>
    </row>
    <row r="531" spans="1:10" s="14" customFormat="1" ht="27" outlineLevel="1">
      <c r="A531" s="15"/>
      <c r="B531" s="89" t="s">
        <v>1044</v>
      </c>
      <c r="C531" s="89" t="s">
        <v>326</v>
      </c>
      <c r="D531" s="89" t="s">
        <v>111</v>
      </c>
      <c r="E531" s="72" t="s">
        <v>373</v>
      </c>
      <c r="F531" s="99" t="s">
        <v>84</v>
      </c>
      <c r="G531" s="67">
        <v>1</v>
      </c>
      <c r="H531" s="68">
        <v>456.25</v>
      </c>
      <c r="I531" s="68">
        <f t="shared" si="39"/>
        <v>582.63</v>
      </c>
      <c r="J531" s="68">
        <f t="shared" si="40"/>
        <v>582.63</v>
      </c>
    </row>
    <row r="532" spans="1:10" s="14" customFormat="1" ht="27" outlineLevel="1">
      <c r="A532" s="15"/>
      <c r="B532" s="89" t="s">
        <v>1045</v>
      </c>
      <c r="C532" s="89" t="s">
        <v>214</v>
      </c>
      <c r="D532" s="89" t="s">
        <v>89</v>
      </c>
      <c r="E532" s="72" t="s">
        <v>403</v>
      </c>
      <c r="F532" s="99" t="s">
        <v>84</v>
      </c>
      <c r="G532" s="67">
        <v>18</v>
      </c>
      <c r="H532" s="68">
        <v>32.58</v>
      </c>
      <c r="I532" s="68">
        <f t="shared" si="39"/>
        <v>41.6</v>
      </c>
      <c r="J532" s="68">
        <f t="shared" si="40"/>
        <v>748.8</v>
      </c>
    </row>
    <row r="533" spans="1:10" s="14" customFormat="1" outlineLevel="1">
      <c r="A533" s="15"/>
      <c r="B533" s="73"/>
      <c r="C533" s="74"/>
      <c r="D533" s="74"/>
      <c r="E533" s="75"/>
      <c r="F533" s="74"/>
      <c r="G533" s="76"/>
      <c r="H533" s="77" t="s">
        <v>239</v>
      </c>
      <c r="I533" s="78"/>
      <c r="J533" s="78">
        <f>SUM(J447:J532)</f>
        <v>153305.60000000001</v>
      </c>
    </row>
    <row r="534" spans="1:10" s="14" customFormat="1" ht="13.5">
      <c r="A534" s="15"/>
      <c r="B534" s="79"/>
      <c r="C534" s="79"/>
      <c r="D534" s="79"/>
      <c r="E534" s="80"/>
      <c r="F534" s="79"/>
      <c r="G534" s="81"/>
      <c r="H534" s="82"/>
      <c r="I534" s="83"/>
      <c r="J534" s="83"/>
    </row>
    <row r="535" spans="1:10" s="14" customFormat="1" ht="13.5">
      <c r="A535" s="15"/>
      <c r="B535" s="107">
        <v>19</v>
      </c>
      <c r="C535" s="107"/>
      <c r="D535" s="107"/>
      <c r="E535" s="122" t="s">
        <v>298</v>
      </c>
      <c r="F535" s="123"/>
      <c r="G535" s="124"/>
      <c r="H535" s="124"/>
      <c r="I535" s="110"/>
      <c r="J535" s="63"/>
    </row>
    <row r="536" spans="1:10" s="14" customFormat="1" ht="27" outlineLevel="1">
      <c r="A536" s="15"/>
      <c r="B536" s="105" t="s">
        <v>27</v>
      </c>
      <c r="C536" s="64">
        <v>89446</v>
      </c>
      <c r="D536" s="105" t="s">
        <v>89</v>
      </c>
      <c r="E536" s="98" t="s">
        <v>796</v>
      </c>
      <c r="F536" s="105" t="s">
        <v>102</v>
      </c>
      <c r="G536" s="67">
        <v>153.38999999999999</v>
      </c>
      <c r="H536" s="68">
        <v>2.59</v>
      </c>
      <c r="I536" s="68">
        <f t="shared" ref="I536:I539" si="41">ROUND(H536*1.277,2)</f>
        <v>3.31</v>
      </c>
      <c r="J536" s="68">
        <f t="shared" ref="J536:J539" si="42">ROUND(G536*I536,2)</f>
        <v>507.72</v>
      </c>
    </row>
    <row r="537" spans="1:10" s="14" customFormat="1" ht="13.5" outlineLevel="1">
      <c r="A537" s="15"/>
      <c r="B537" s="105" t="s">
        <v>795</v>
      </c>
      <c r="C537" s="64">
        <v>89485</v>
      </c>
      <c r="D537" s="64" t="s">
        <v>89</v>
      </c>
      <c r="E537" s="72" t="s">
        <v>797</v>
      </c>
      <c r="F537" s="64" t="s">
        <v>84</v>
      </c>
      <c r="G537" s="67">
        <v>23</v>
      </c>
      <c r="H537" s="68">
        <v>2.44</v>
      </c>
      <c r="I537" s="68">
        <f t="shared" si="41"/>
        <v>3.12</v>
      </c>
      <c r="J537" s="68">
        <f t="shared" si="42"/>
        <v>71.760000000000005</v>
      </c>
    </row>
    <row r="538" spans="1:10" s="14" customFormat="1" ht="13.5" outlineLevel="1">
      <c r="A538" s="15"/>
      <c r="B538" s="105" t="s">
        <v>1056</v>
      </c>
      <c r="C538" s="64">
        <v>89866</v>
      </c>
      <c r="D538" s="64" t="s">
        <v>89</v>
      </c>
      <c r="E538" s="72" t="s">
        <v>1106</v>
      </c>
      <c r="F538" s="64" t="s">
        <v>84</v>
      </c>
      <c r="G538" s="67">
        <v>28</v>
      </c>
      <c r="H538" s="68">
        <v>2.2200000000000002</v>
      </c>
      <c r="I538" s="68">
        <f t="shared" si="41"/>
        <v>2.83</v>
      </c>
      <c r="J538" s="68">
        <f t="shared" si="42"/>
        <v>79.239999999999995</v>
      </c>
    </row>
    <row r="539" spans="1:10" s="14" customFormat="1" ht="27" outlineLevel="1">
      <c r="A539" s="15"/>
      <c r="B539" s="105" t="s">
        <v>1057</v>
      </c>
      <c r="C539" s="64">
        <v>72285</v>
      </c>
      <c r="D539" s="64" t="s">
        <v>89</v>
      </c>
      <c r="E539" s="72" t="s">
        <v>1107</v>
      </c>
      <c r="F539" s="64" t="s">
        <v>84</v>
      </c>
      <c r="G539" s="67">
        <v>7</v>
      </c>
      <c r="H539" s="68">
        <v>48.43</v>
      </c>
      <c r="I539" s="68">
        <f t="shared" si="41"/>
        <v>61.85</v>
      </c>
      <c r="J539" s="68">
        <f t="shared" si="42"/>
        <v>432.95</v>
      </c>
    </row>
    <row r="540" spans="1:10" s="14" customFormat="1" outlineLevel="1">
      <c r="A540" s="15"/>
      <c r="B540" s="73"/>
      <c r="C540" s="74"/>
      <c r="D540" s="74"/>
      <c r="E540" s="75"/>
      <c r="F540" s="74"/>
      <c r="G540" s="76"/>
      <c r="H540" s="77" t="s">
        <v>239</v>
      </c>
      <c r="I540" s="78"/>
      <c r="J540" s="78">
        <f>SUM(J536:J539)</f>
        <v>1091.67</v>
      </c>
    </row>
    <row r="541" spans="1:10" s="14" customFormat="1" ht="13.5">
      <c r="A541" s="15"/>
      <c r="B541" s="79"/>
      <c r="C541" s="79"/>
      <c r="D541" s="79"/>
      <c r="E541" s="80"/>
      <c r="F541" s="79"/>
      <c r="G541" s="81"/>
      <c r="H541" s="82"/>
      <c r="I541" s="83"/>
      <c r="J541" s="83"/>
    </row>
    <row r="542" spans="1:10" s="14" customFormat="1" ht="13.5">
      <c r="A542" s="15"/>
      <c r="B542" s="107">
        <v>20</v>
      </c>
      <c r="C542" s="107"/>
      <c r="D542" s="107"/>
      <c r="E542" s="122" t="s">
        <v>14</v>
      </c>
      <c r="F542" s="123"/>
      <c r="G542" s="124"/>
      <c r="H542" s="124"/>
      <c r="I542" s="110"/>
      <c r="J542" s="63"/>
    </row>
    <row r="543" spans="1:10" s="14" customFormat="1" ht="13.5" outlineLevel="1">
      <c r="A543" s="15"/>
      <c r="B543" s="102" t="s">
        <v>29</v>
      </c>
      <c r="C543" s="85"/>
      <c r="D543" s="85"/>
      <c r="E543" s="90" t="s">
        <v>46</v>
      </c>
      <c r="F543" s="125"/>
      <c r="G543" s="67"/>
      <c r="H543" s="126"/>
      <c r="I543" s="68"/>
      <c r="J543" s="68">
        <f t="shared" ref="J543" si="43">TRUNC(G543*I543,2)</f>
        <v>0</v>
      </c>
    </row>
    <row r="544" spans="1:10" s="14" customFormat="1" ht="13.5" outlineLevel="1">
      <c r="A544" s="15"/>
      <c r="B544" s="105" t="s">
        <v>1058</v>
      </c>
      <c r="C544" s="89" t="s">
        <v>1054</v>
      </c>
      <c r="D544" s="89" t="s">
        <v>111</v>
      </c>
      <c r="E544" s="66" t="s">
        <v>15</v>
      </c>
      <c r="F544" s="105" t="s">
        <v>16</v>
      </c>
      <c r="G544" s="67">
        <v>3</v>
      </c>
      <c r="H544" s="68">
        <v>479.61</v>
      </c>
      <c r="I544" s="68">
        <f t="shared" ref="I544:I573" si="44">ROUND(H544*1.277,2)</f>
        <v>612.46</v>
      </c>
      <c r="J544" s="68">
        <f t="shared" ref="J544:J573" si="45">ROUND(G544*I544,2)</f>
        <v>1837.38</v>
      </c>
    </row>
    <row r="545" spans="1:10" s="14" customFormat="1" ht="27" outlineLevel="1">
      <c r="A545" s="15"/>
      <c r="B545" s="105" t="s">
        <v>1208</v>
      </c>
      <c r="C545" s="89" t="s">
        <v>1110</v>
      </c>
      <c r="D545" s="89" t="s">
        <v>1095</v>
      </c>
      <c r="E545" s="66" t="s">
        <v>813</v>
      </c>
      <c r="F545" s="105" t="s">
        <v>16</v>
      </c>
      <c r="G545" s="67">
        <v>1</v>
      </c>
      <c r="H545" s="68">
        <v>944.05</v>
      </c>
      <c r="I545" s="68">
        <f t="shared" si="44"/>
        <v>1205.55</v>
      </c>
      <c r="J545" s="68">
        <f t="shared" si="45"/>
        <v>1205.55</v>
      </c>
    </row>
    <row r="546" spans="1:10" ht="27" outlineLevel="1">
      <c r="A546" s="15"/>
      <c r="B546" s="105" t="s">
        <v>1209</v>
      </c>
      <c r="C546" s="89" t="s">
        <v>1111</v>
      </c>
      <c r="D546" s="89" t="s">
        <v>1095</v>
      </c>
      <c r="E546" s="66" t="s">
        <v>826</v>
      </c>
      <c r="F546" s="105" t="s">
        <v>16</v>
      </c>
      <c r="G546" s="67">
        <v>2</v>
      </c>
      <c r="H546" s="68">
        <v>18.82</v>
      </c>
      <c r="I546" s="68">
        <f t="shared" si="44"/>
        <v>24.03</v>
      </c>
      <c r="J546" s="68">
        <f t="shared" si="45"/>
        <v>48.06</v>
      </c>
    </row>
    <row r="547" spans="1:10" ht="27" outlineLevel="1">
      <c r="A547" s="15"/>
      <c r="B547" s="105" t="s">
        <v>1210</v>
      </c>
      <c r="C547" s="89" t="s">
        <v>1111</v>
      </c>
      <c r="D547" s="89" t="s">
        <v>1095</v>
      </c>
      <c r="E547" s="66" t="s">
        <v>17</v>
      </c>
      <c r="F547" s="105" t="s">
        <v>16</v>
      </c>
      <c r="G547" s="67">
        <v>1</v>
      </c>
      <c r="H547" s="68">
        <v>18.82</v>
      </c>
      <c r="I547" s="68">
        <f t="shared" si="44"/>
        <v>24.03</v>
      </c>
      <c r="J547" s="68">
        <f t="shared" si="45"/>
        <v>24.03</v>
      </c>
    </row>
    <row r="548" spans="1:10" ht="27" outlineLevel="1">
      <c r="A548" s="15"/>
      <c r="B548" s="105" t="s">
        <v>1211</v>
      </c>
      <c r="C548" s="89" t="s">
        <v>1111</v>
      </c>
      <c r="D548" s="89" t="s">
        <v>1095</v>
      </c>
      <c r="E548" s="66" t="s">
        <v>827</v>
      </c>
      <c r="F548" s="105" t="s">
        <v>16</v>
      </c>
      <c r="G548" s="67">
        <v>2</v>
      </c>
      <c r="H548" s="68">
        <v>18.82</v>
      </c>
      <c r="I548" s="68">
        <f t="shared" si="44"/>
        <v>24.03</v>
      </c>
      <c r="J548" s="68">
        <f t="shared" si="45"/>
        <v>48.06</v>
      </c>
    </row>
    <row r="549" spans="1:10" ht="27" outlineLevel="1">
      <c r="A549" s="15"/>
      <c r="B549" s="105" t="s">
        <v>1212</v>
      </c>
      <c r="C549" s="89" t="s">
        <v>1111</v>
      </c>
      <c r="D549" s="89" t="s">
        <v>1095</v>
      </c>
      <c r="E549" s="66" t="s">
        <v>18</v>
      </c>
      <c r="F549" s="105" t="s">
        <v>16</v>
      </c>
      <c r="G549" s="67">
        <v>1</v>
      </c>
      <c r="H549" s="68">
        <v>18.82</v>
      </c>
      <c r="I549" s="68">
        <f t="shared" si="44"/>
        <v>24.03</v>
      </c>
      <c r="J549" s="68">
        <f t="shared" si="45"/>
        <v>24.03</v>
      </c>
    </row>
    <row r="550" spans="1:10" ht="27" outlineLevel="1">
      <c r="A550" s="15"/>
      <c r="B550" s="105" t="s">
        <v>1213</v>
      </c>
      <c r="C550" s="89"/>
      <c r="D550" s="89" t="s">
        <v>4</v>
      </c>
      <c r="E550" s="66" t="s">
        <v>823</v>
      </c>
      <c r="F550" s="105" t="s">
        <v>16</v>
      </c>
      <c r="G550" s="67">
        <v>1</v>
      </c>
      <c r="H550" s="68">
        <v>21.79</v>
      </c>
      <c r="I550" s="68">
        <v>27.82</v>
      </c>
      <c r="J550" s="68">
        <f t="shared" si="45"/>
        <v>27.82</v>
      </c>
    </row>
    <row r="551" spans="1:10" ht="13.5" outlineLevel="1">
      <c r="A551" s="15"/>
      <c r="B551" s="105" t="s">
        <v>1214</v>
      </c>
      <c r="C551" s="89" t="s">
        <v>1053</v>
      </c>
      <c r="D551" s="89" t="s">
        <v>111</v>
      </c>
      <c r="E551" s="66" t="s">
        <v>824</v>
      </c>
      <c r="F551" s="105" t="s">
        <v>16</v>
      </c>
      <c r="G551" s="67">
        <v>2</v>
      </c>
      <c r="H551" s="68">
        <v>39.950000000000003</v>
      </c>
      <c r="I551" s="68">
        <f t="shared" si="44"/>
        <v>51.02</v>
      </c>
      <c r="J551" s="68">
        <f t="shared" si="45"/>
        <v>102.04</v>
      </c>
    </row>
    <row r="552" spans="1:10" ht="13.5" outlineLevel="1">
      <c r="A552" s="15"/>
      <c r="B552" s="105" t="s">
        <v>1215</v>
      </c>
      <c r="C552" s="89" t="s">
        <v>1052</v>
      </c>
      <c r="D552" s="89" t="s">
        <v>111</v>
      </c>
      <c r="E552" s="66" t="s">
        <v>825</v>
      </c>
      <c r="F552" s="105" t="s">
        <v>16</v>
      </c>
      <c r="G552" s="67">
        <v>2</v>
      </c>
      <c r="H552" s="68">
        <v>56.35</v>
      </c>
      <c r="I552" s="68">
        <f t="shared" si="44"/>
        <v>71.959999999999994</v>
      </c>
      <c r="J552" s="68">
        <f t="shared" si="45"/>
        <v>143.91999999999999</v>
      </c>
    </row>
    <row r="553" spans="1:10" ht="27" outlineLevel="1">
      <c r="A553" s="15"/>
      <c r="B553" s="105" t="s">
        <v>1216</v>
      </c>
      <c r="C553" s="120" t="s">
        <v>1130</v>
      </c>
      <c r="D553" s="89" t="s">
        <v>1095</v>
      </c>
      <c r="E553" s="66" t="s">
        <v>1128</v>
      </c>
      <c r="F553" s="105" t="s">
        <v>16</v>
      </c>
      <c r="G553" s="67">
        <v>1</v>
      </c>
      <c r="H553" s="68">
        <v>375.61</v>
      </c>
      <c r="I553" s="68">
        <f t="shared" si="44"/>
        <v>479.65</v>
      </c>
      <c r="J553" s="68">
        <f t="shared" si="45"/>
        <v>479.65</v>
      </c>
    </row>
    <row r="554" spans="1:10" ht="27" outlineLevel="1">
      <c r="A554" s="15"/>
      <c r="B554" s="105" t="s">
        <v>1217</v>
      </c>
      <c r="C554" s="89"/>
      <c r="D554" s="89" t="s">
        <v>4</v>
      </c>
      <c r="E554" s="66" t="s">
        <v>1129</v>
      </c>
      <c r="F554" s="105" t="s">
        <v>16</v>
      </c>
      <c r="G554" s="67">
        <v>2</v>
      </c>
      <c r="H554" s="68">
        <v>150.58000000000001</v>
      </c>
      <c r="I554" s="68">
        <f t="shared" si="44"/>
        <v>192.29</v>
      </c>
      <c r="J554" s="68">
        <f t="shared" si="45"/>
        <v>384.58</v>
      </c>
    </row>
    <row r="555" spans="1:10" ht="13.5" outlineLevel="1">
      <c r="A555" s="15"/>
      <c r="B555" s="102" t="s">
        <v>169</v>
      </c>
      <c r="C555" s="85"/>
      <c r="D555" s="85"/>
      <c r="E555" s="90" t="s">
        <v>47</v>
      </c>
      <c r="F555" s="118"/>
      <c r="G555" s="67">
        <v>0</v>
      </c>
      <c r="H555" s="68">
        <v>0</v>
      </c>
      <c r="I555" s="68">
        <f t="shared" si="44"/>
        <v>0</v>
      </c>
      <c r="J555" s="68">
        <f t="shared" si="45"/>
        <v>0</v>
      </c>
    </row>
    <row r="556" spans="1:10" s="14" customFormat="1" ht="13.5" outlineLevel="1">
      <c r="A556" s="15"/>
      <c r="B556" s="64" t="s">
        <v>1059</v>
      </c>
      <c r="C556" s="89" t="s">
        <v>1047</v>
      </c>
      <c r="D556" s="64" t="s">
        <v>111</v>
      </c>
      <c r="E556" s="72" t="s">
        <v>814</v>
      </c>
      <c r="F556" s="105" t="s">
        <v>102</v>
      </c>
      <c r="G556" s="67">
        <v>1268.5</v>
      </c>
      <c r="H556" s="68">
        <v>7.68</v>
      </c>
      <c r="I556" s="68">
        <f t="shared" si="44"/>
        <v>9.81</v>
      </c>
      <c r="J556" s="68">
        <f t="shared" si="45"/>
        <v>12443.99</v>
      </c>
    </row>
    <row r="557" spans="1:10" s="14" customFormat="1" ht="13.5" outlineLevel="1">
      <c r="A557" s="15"/>
      <c r="B557" s="64" t="s">
        <v>1060</v>
      </c>
      <c r="C557" s="64" t="s">
        <v>325</v>
      </c>
      <c r="D557" s="64" t="s">
        <v>111</v>
      </c>
      <c r="E557" s="66" t="s">
        <v>48</v>
      </c>
      <c r="F557" s="105" t="s">
        <v>102</v>
      </c>
      <c r="G557" s="67">
        <v>341</v>
      </c>
      <c r="H557" s="68">
        <v>6.74</v>
      </c>
      <c r="I557" s="68">
        <f t="shared" si="44"/>
        <v>8.61</v>
      </c>
      <c r="J557" s="68">
        <f t="shared" si="45"/>
        <v>2936.01</v>
      </c>
    </row>
    <row r="558" spans="1:10" s="14" customFormat="1" ht="13.5" outlineLevel="1">
      <c r="A558" s="15"/>
      <c r="B558" s="102" t="s">
        <v>170</v>
      </c>
      <c r="C558" s="85"/>
      <c r="D558" s="85"/>
      <c r="E558" s="90" t="s">
        <v>49</v>
      </c>
      <c r="F558" s="118"/>
      <c r="G558" s="67">
        <v>0</v>
      </c>
      <c r="H558" s="68">
        <v>0</v>
      </c>
      <c r="I558" s="68">
        <f t="shared" si="44"/>
        <v>0</v>
      </c>
      <c r="J558" s="68">
        <f t="shared" si="45"/>
        <v>0</v>
      </c>
    </row>
    <row r="559" spans="1:10" s="14" customFormat="1" ht="27" outlineLevel="1">
      <c r="A559" s="15"/>
      <c r="B559" s="105" t="s">
        <v>1061</v>
      </c>
      <c r="C559" s="64"/>
      <c r="D559" s="64" t="s">
        <v>4</v>
      </c>
      <c r="E559" s="72" t="s">
        <v>822</v>
      </c>
      <c r="F559" s="64" t="s">
        <v>16</v>
      </c>
      <c r="G559" s="67">
        <v>28</v>
      </c>
      <c r="H559" s="68">
        <v>14.61</v>
      </c>
      <c r="I559" s="68">
        <f t="shared" si="44"/>
        <v>18.66</v>
      </c>
      <c r="J559" s="68">
        <f t="shared" si="45"/>
        <v>522.48</v>
      </c>
    </row>
    <row r="560" spans="1:10" s="14" customFormat="1" ht="13.5" outlineLevel="1">
      <c r="A560" s="15"/>
      <c r="B560" s="102" t="s">
        <v>171</v>
      </c>
      <c r="C560" s="85"/>
      <c r="D560" s="85"/>
      <c r="E560" s="90" t="s">
        <v>50</v>
      </c>
      <c r="F560" s="118"/>
      <c r="G560" s="67">
        <v>0</v>
      </c>
      <c r="H560" s="68">
        <v>0</v>
      </c>
      <c r="I560" s="68">
        <f t="shared" si="44"/>
        <v>0</v>
      </c>
      <c r="J560" s="68">
        <f t="shared" si="45"/>
        <v>0</v>
      </c>
    </row>
    <row r="561" spans="1:10" s="14" customFormat="1" ht="27" outlineLevel="1">
      <c r="A561" s="15"/>
      <c r="B561" s="105" t="s">
        <v>1062</v>
      </c>
      <c r="C561" s="64"/>
      <c r="D561" s="64" t="s">
        <v>4</v>
      </c>
      <c r="E561" s="66" t="s">
        <v>1114</v>
      </c>
      <c r="F561" s="64" t="s">
        <v>16</v>
      </c>
      <c r="G561" s="67">
        <v>28</v>
      </c>
      <c r="H561" s="68">
        <v>8.2799999999999994</v>
      </c>
      <c r="I561" s="68">
        <f t="shared" si="44"/>
        <v>10.57</v>
      </c>
      <c r="J561" s="68">
        <f t="shared" si="45"/>
        <v>295.95999999999998</v>
      </c>
    </row>
    <row r="562" spans="1:10" s="14" customFormat="1" ht="13.5" outlineLevel="1">
      <c r="A562" s="15"/>
      <c r="B562" s="105" t="s">
        <v>1218</v>
      </c>
      <c r="C562" s="64"/>
      <c r="D562" s="64" t="s">
        <v>4</v>
      </c>
      <c r="E562" s="66" t="s">
        <v>1115</v>
      </c>
      <c r="F562" s="64" t="s">
        <v>16</v>
      </c>
      <c r="G562" s="67">
        <v>14</v>
      </c>
      <c r="H562" s="68">
        <v>2.42</v>
      </c>
      <c r="I562" s="68">
        <f t="shared" si="44"/>
        <v>3.09</v>
      </c>
      <c r="J562" s="68">
        <f t="shared" si="45"/>
        <v>43.26</v>
      </c>
    </row>
    <row r="563" spans="1:10" s="14" customFormat="1" ht="13.5" outlineLevel="1">
      <c r="A563" s="15"/>
      <c r="B563" s="105" t="s">
        <v>1219</v>
      </c>
      <c r="C563" s="64"/>
      <c r="D563" s="64" t="s">
        <v>4</v>
      </c>
      <c r="E563" s="66" t="s">
        <v>1153</v>
      </c>
      <c r="F563" s="64" t="s">
        <v>16</v>
      </c>
      <c r="G563" s="67">
        <v>1</v>
      </c>
      <c r="H563" s="68">
        <v>605.33000000000004</v>
      </c>
      <c r="I563" s="68">
        <f t="shared" si="44"/>
        <v>773.01</v>
      </c>
      <c r="J563" s="68">
        <f t="shared" si="45"/>
        <v>773.01</v>
      </c>
    </row>
    <row r="564" spans="1:10" s="14" customFormat="1" ht="13.5" outlineLevel="1">
      <c r="A564" s="15"/>
      <c r="B564" s="102" t="s">
        <v>172</v>
      </c>
      <c r="C564" s="85"/>
      <c r="D564" s="85"/>
      <c r="E564" s="90" t="s">
        <v>51</v>
      </c>
      <c r="F564" s="118"/>
      <c r="G564" s="67">
        <v>0</v>
      </c>
      <c r="H564" s="68">
        <v>0</v>
      </c>
      <c r="I564" s="68">
        <f t="shared" si="44"/>
        <v>0</v>
      </c>
      <c r="J564" s="68">
        <f t="shared" si="45"/>
        <v>0</v>
      </c>
    </row>
    <row r="565" spans="1:10" s="14" customFormat="1" ht="27" outlineLevel="1">
      <c r="A565" s="15"/>
      <c r="B565" s="105" t="s">
        <v>1063</v>
      </c>
      <c r="C565" s="64">
        <v>83446</v>
      </c>
      <c r="D565" s="64" t="s">
        <v>89</v>
      </c>
      <c r="E565" s="66" t="s">
        <v>176</v>
      </c>
      <c r="F565" s="64" t="s">
        <v>16</v>
      </c>
      <c r="G565" s="67">
        <v>5</v>
      </c>
      <c r="H565" s="68">
        <v>90.19</v>
      </c>
      <c r="I565" s="68">
        <f t="shared" si="44"/>
        <v>115.17</v>
      </c>
      <c r="J565" s="68">
        <f t="shared" si="45"/>
        <v>575.85</v>
      </c>
    </row>
    <row r="566" spans="1:10" s="14" customFormat="1" ht="27" outlineLevel="1">
      <c r="A566" s="15"/>
      <c r="B566" s="105" t="s">
        <v>1220</v>
      </c>
      <c r="C566" s="64">
        <v>83387</v>
      </c>
      <c r="D566" s="64" t="s">
        <v>89</v>
      </c>
      <c r="E566" s="66" t="s">
        <v>830</v>
      </c>
      <c r="F566" s="64" t="s">
        <v>16</v>
      </c>
      <c r="G566" s="67">
        <v>41</v>
      </c>
      <c r="H566" s="68">
        <v>4.57</v>
      </c>
      <c r="I566" s="68">
        <f t="shared" si="44"/>
        <v>5.84</v>
      </c>
      <c r="J566" s="68">
        <f t="shared" si="45"/>
        <v>239.44</v>
      </c>
    </row>
    <row r="567" spans="1:10" s="14" customFormat="1" ht="13.5" outlineLevel="1">
      <c r="A567" s="15"/>
      <c r="B567" s="102" t="s">
        <v>173</v>
      </c>
      <c r="C567" s="85"/>
      <c r="D567" s="85"/>
      <c r="E567" s="86" t="s">
        <v>39</v>
      </c>
      <c r="F567" s="91"/>
      <c r="G567" s="67">
        <v>0</v>
      </c>
      <c r="H567" s="68">
        <v>0</v>
      </c>
      <c r="I567" s="68">
        <f t="shared" si="44"/>
        <v>0</v>
      </c>
      <c r="J567" s="68">
        <f t="shared" si="45"/>
        <v>0</v>
      </c>
    </row>
    <row r="568" spans="1:10" s="14" customFormat="1" ht="13.5" outlineLevel="1">
      <c r="A568" s="15"/>
      <c r="B568" s="105" t="s">
        <v>1064</v>
      </c>
      <c r="C568" s="64">
        <v>72935</v>
      </c>
      <c r="D568" s="64" t="s">
        <v>89</v>
      </c>
      <c r="E568" s="66" t="s">
        <v>828</v>
      </c>
      <c r="F568" s="64" t="s">
        <v>102</v>
      </c>
      <c r="G568" s="67">
        <v>1.3</v>
      </c>
      <c r="H568" s="68">
        <v>4.7699999999999996</v>
      </c>
      <c r="I568" s="68">
        <f t="shared" si="44"/>
        <v>6.09</v>
      </c>
      <c r="J568" s="68">
        <f t="shared" si="45"/>
        <v>7.92</v>
      </c>
    </row>
    <row r="569" spans="1:10" s="14" customFormat="1" ht="27" outlineLevel="1">
      <c r="A569" s="15"/>
      <c r="B569" s="105" t="s">
        <v>1065</v>
      </c>
      <c r="C569" s="64">
        <v>72934</v>
      </c>
      <c r="D569" s="64" t="s">
        <v>89</v>
      </c>
      <c r="E569" s="66" t="s">
        <v>829</v>
      </c>
      <c r="F569" s="64" t="s">
        <v>102</v>
      </c>
      <c r="G569" s="67">
        <v>119.3</v>
      </c>
      <c r="H569" s="68">
        <v>3.75</v>
      </c>
      <c r="I569" s="68">
        <f t="shared" si="44"/>
        <v>4.79</v>
      </c>
      <c r="J569" s="68">
        <f t="shared" si="45"/>
        <v>571.45000000000005</v>
      </c>
    </row>
    <row r="570" spans="1:10" s="14" customFormat="1" ht="27" outlineLevel="1">
      <c r="A570" s="15"/>
      <c r="B570" s="105" t="s">
        <v>1066</v>
      </c>
      <c r="C570" s="64">
        <v>72309</v>
      </c>
      <c r="D570" s="64" t="s">
        <v>89</v>
      </c>
      <c r="E570" s="72" t="s">
        <v>1112</v>
      </c>
      <c r="F570" s="64" t="s">
        <v>102</v>
      </c>
      <c r="G570" s="67">
        <v>50.4</v>
      </c>
      <c r="H570" s="68">
        <v>13.96</v>
      </c>
      <c r="I570" s="68">
        <f t="shared" si="44"/>
        <v>17.829999999999998</v>
      </c>
      <c r="J570" s="68">
        <f t="shared" si="45"/>
        <v>898.63</v>
      </c>
    </row>
    <row r="571" spans="1:10" s="14" customFormat="1" ht="27" outlineLevel="1">
      <c r="A571" s="15"/>
      <c r="B571" s="105" t="s">
        <v>1067</v>
      </c>
      <c r="C571" s="64">
        <v>72310</v>
      </c>
      <c r="D571" s="64" t="s">
        <v>89</v>
      </c>
      <c r="E571" s="72" t="s">
        <v>1113</v>
      </c>
      <c r="F571" s="64" t="s">
        <v>102</v>
      </c>
      <c r="G571" s="67">
        <v>4.0999999999999996</v>
      </c>
      <c r="H571" s="68">
        <v>22.89</v>
      </c>
      <c r="I571" s="68">
        <f t="shared" si="44"/>
        <v>29.23</v>
      </c>
      <c r="J571" s="68">
        <f t="shared" si="45"/>
        <v>119.84</v>
      </c>
    </row>
    <row r="572" spans="1:10" s="14" customFormat="1" ht="27" outlineLevel="1">
      <c r="A572" s="15"/>
      <c r="B572" s="105" t="s">
        <v>1221</v>
      </c>
      <c r="C572" s="64">
        <v>72311</v>
      </c>
      <c r="D572" s="64" t="s">
        <v>89</v>
      </c>
      <c r="E572" s="72" t="s">
        <v>1127</v>
      </c>
      <c r="F572" s="64" t="s">
        <v>102</v>
      </c>
      <c r="G572" s="67">
        <v>22</v>
      </c>
      <c r="H572" s="68">
        <v>24.98</v>
      </c>
      <c r="I572" s="68">
        <f t="shared" si="44"/>
        <v>31.9</v>
      </c>
      <c r="J572" s="68">
        <f t="shared" si="45"/>
        <v>701.8</v>
      </c>
    </row>
    <row r="573" spans="1:10" s="14" customFormat="1" ht="27" outlineLevel="1">
      <c r="A573" s="15"/>
      <c r="B573" s="105" t="s">
        <v>1222</v>
      </c>
      <c r="C573" s="89" t="s">
        <v>990</v>
      </c>
      <c r="D573" s="89" t="s">
        <v>111</v>
      </c>
      <c r="E573" s="72" t="s">
        <v>1152</v>
      </c>
      <c r="F573" s="64" t="s">
        <v>102</v>
      </c>
      <c r="G573" s="67">
        <v>77.739999999999995</v>
      </c>
      <c r="H573" s="68">
        <v>46.53</v>
      </c>
      <c r="I573" s="68">
        <f t="shared" si="44"/>
        <v>59.42</v>
      </c>
      <c r="J573" s="68">
        <f t="shared" si="45"/>
        <v>4619.3100000000004</v>
      </c>
    </row>
    <row r="574" spans="1:10" s="14" customFormat="1" outlineLevel="1">
      <c r="A574" s="15"/>
      <c r="B574" s="73"/>
      <c r="C574" s="74"/>
      <c r="D574" s="74"/>
      <c r="E574" s="75"/>
      <c r="F574" s="74"/>
      <c r="G574" s="76"/>
      <c r="H574" s="77" t="s">
        <v>239</v>
      </c>
      <c r="I574" s="78"/>
      <c r="J574" s="78">
        <f>SUM(J543:J573)</f>
        <v>29074.069999999996</v>
      </c>
    </row>
    <row r="575" spans="1:10" ht="13.5">
      <c r="A575" s="15"/>
      <c r="B575" s="79"/>
      <c r="C575" s="79"/>
      <c r="D575" s="79"/>
      <c r="E575" s="80"/>
      <c r="F575" s="79"/>
      <c r="G575" s="81"/>
      <c r="H575" s="82"/>
      <c r="I575" s="83"/>
      <c r="J575" s="83"/>
    </row>
    <row r="576" spans="1:10">
      <c r="A576" s="15"/>
      <c r="B576" s="107">
        <v>21</v>
      </c>
      <c r="C576" s="107"/>
      <c r="D576" s="107"/>
      <c r="E576" s="59" t="s">
        <v>237</v>
      </c>
      <c r="F576" s="107"/>
      <c r="G576" s="127"/>
      <c r="H576" s="63"/>
      <c r="I576" s="63"/>
      <c r="J576" s="63"/>
    </row>
    <row r="577" spans="1:10" ht="27">
      <c r="A577" s="15"/>
      <c r="B577" s="64" t="s">
        <v>30</v>
      </c>
      <c r="C577" s="64"/>
      <c r="D577" s="64" t="s">
        <v>4</v>
      </c>
      <c r="E577" s="66" t="s">
        <v>1171</v>
      </c>
      <c r="F577" s="64" t="s">
        <v>84</v>
      </c>
      <c r="G577" s="67">
        <v>1</v>
      </c>
      <c r="H577" s="68">
        <v>1608.08</v>
      </c>
      <c r="I577" s="68">
        <f t="shared" ref="I577:I580" si="46">ROUND(H577*1.277,2)</f>
        <v>2053.52</v>
      </c>
      <c r="J577" s="68">
        <f t="shared" ref="J577:J580" si="47">ROUND(G577*I577,2)</f>
        <v>2053.52</v>
      </c>
    </row>
    <row r="578" spans="1:10" ht="13.5" outlineLevel="1">
      <c r="A578" s="15"/>
      <c r="B578" s="64" t="s">
        <v>174</v>
      </c>
      <c r="C578" s="64"/>
      <c r="D578" s="64" t="s">
        <v>4</v>
      </c>
      <c r="E578" s="66" t="s">
        <v>559</v>
      </c>
      <c r="F578" s="64" t="s">
        <v>102</v>
      </c>
      <c r="G578" s="67">
        <v>2.85</v>
      </c>
      <c r="H578" s="68">
        <v>185.47</v>
      </c>
      <c r="I578" s="68">
        <f t="shared" si="46"/>
        <v>236.85</v>
      </c>
      <c r="J578" s="68">
        <f t="shared" si="47"/>
        <v>675.02</v>
      </c>
    </row>
    <row r="579" spans="1:10" ht="13.5" outlineLevel="1">
      <c r="A579" s="15"/>
      <c r="B579" s="64" t="s">
        <v>175</v>
      </c>
      <c r="C579" s="64"/>
      <c r="D579" s="64" t="s">
        <v>4</v>
      </c>
      <c r="E579" s="66" t="s">
        <v>560</v>
      </c>
      <c r="F579" s="64" t="s">
        <v>84</v>
      </c>
      <c r="G579" s="67">
        <v>1</v>
      </c>
      <c r="H579" s="68">
        <v>441.15</v>
      </c>
      <c r="I579" s="68">
        <f t="shared" si="46"/>
        <v>563.35</v>
      </c>
      <c r="J579" s="68">
        <f t="shared" si="47"/>
        <v>563.35</v>
      </c>
    </row>
    <row r="580" spans="1:10" ht="27" outlineLevel="1">
      <c r="A580" s="15"/>
      <c r="B580" s="64" t="s">
        <v>1235</v>
      </c>
      <c r="C580" s="64"/>
      <c r="D580" s="64" t="s">
        <v>4</v>
      </c>
      <c r="E580" s="66" t="s">
        <v>1236</v>
      </c>
      <c r="F580" s="64" t="s">
        <v>84</v>
      </c>
      <c r="G580" s="67">
        <v>2</v>
      </c>
      <c r="H580" s="68">
        <v>138.1</v>
      </c>
      <c r="I580" s="68">
        <f t="shared" si="46"/>
        <v>176.35</v>
      </c>
      <c r="J580" s="68">
        <f t="shared" si="47"/>
        <v>352.7</v>
      </c>
    </row>
    <row r="581" spans="1:10" outlineLevel="1">
      <c r="A581" s="15"/>
      <c r="B581" s="73"/>
      <c r="C581" s="74"/>
      <c r="D581" s="74"/>
      <c r="E581" s="75"/>
      <c r="F581" s="74"/>
      <c r="G581" s="76"/>
      <c r="H581" s="77" t="s">
        <v>239</v>
      </c>
      <c r="I581" s="78"/>
      <c r="J581" s="78">
        <f>SUM(J577:J580)</f>
        <v>3644.5899999999997</v>
      </c>
    </row>
    <row r="582" spans="1:10" ht="13.5">
      <c r="A582" s="15"/>
      <c r="B582" s="79"/>
      <c r="C582" s="79"/>
      <c r="D582" s="79"/>
      <c r="E582" s="80"/>
      <c r="F582" s="79"/>
      <c r="G582" s="81"/>
      <c r="H582" s="82"/>
      <c r="I582" s="83"/>
      <c r="J582" s="83"/>
    </row>
    <row r="583" spans="1:10" ht="25.5" collapsed="1">
      <c r="A583" s="15"/>
      <c r="B583" s="58">
        <v>22</v>
      </c>
      <c r="C583" s="107"/>
      <c r="D583" s="107"/>
      <c r="E583" s="59" t="s">
        <v>28</v>
      </c>
      <c r="F583" s="60"/>
      <c r="G583" s="62"/>
      <c r="H583" s="62"/>
      <c r="I583" s="62"/>
      <c r="J583" s="63"/>
    </row>
    <row r="584" spans="1:10" s="14" customFormat="1" ht="27" outlineLevel="1">
      <c r="A584" s="15"/>
      <c r="B584" s="64" t="s">
        <v>181</v>
      </c>
      <c r="C584" s="64">
        <v>68070</v>
      </c>
      <c r="D584" s="64" t="s">
        <v>89</v>
      </c>
      <c r="E584" s="72" t="s">
        <v>74</v>
      </c>
      <c r="F584" s="105" t="s">
        <v>102</v>
      </c>
      <c r="G584" s="67">
        <v>3</v>
      </c>
      <c r="H584" s="68">
        <v>32.520000000000003</v>
      </c>
      <c r="I584" s="68">
        <f t="shared" ref="I584:I596" si="48">ROUND(H584*1.277,2)</f>
        <v>41.53</v>
      </c>
      <c r="J584" s="68">
        <f t="shared" ref="J584:J596" si="49">ROUND(G584*I584,2)</f>
        <v>124.59</v>
      </c>
    </row>
    <row r="585" spans="1:10" s="14" customFormat="1" ht="13.5" outlineLevel="1">
      <c r="A585" s="15"/>
      <c r="B585" s="64" t="s">
        <v>182</v>
      </c>
      <c r="C585" s="64" t="s">
        <v>556</v>
      </c>
      <c r="D585" s="114" t="s">
        <v>111</v>
      </c>
      <c r="E585" s="66" t="s">
        <v>160</v>
      </c>
      <c r="F585" s="128" t="s">
        <v>102</v>
      </c>
      <c r="G585" s="67">
        <v>42</v>
      </c>
      <c r="H585" s="68">
        <v>5.67</v>
      </c>
      <c r="I585" s="68">
        <f t="shared" si="48"/>
        <v>7.24</v>
      </c>
      <c r="J585" s="68">
        <f t="shared" si="49"/>
        <v>304.08</v>
      </c>
    </row>
    <row r="586" spans="1:10" s="14" customFormat="1" ht="27" outlineLevel="1">
      <c r="A586" s="15"/>
      <c r="B586" s="64" t="s">
        <v>184</v>
      </c>
      <c r="C586" s="64" t="s">
        <v>557</v>
      </c>
      <c r="D586" s="114" t="s">
        <v>111</v>
      </c>
      <c r="E586" s="66" t="s">
        <v>1084</v>
      </c>
      <c r="F586" s="105" t="s">
        <v>84</v>
      </c>
      <c r="G586" s="67">
        <v>12</v>
      </c>
      <c r="H586" s="68">
        <v>7.15</v>
      </c>
      <c r="I586" s="68">
        <f t="shared" si="48"/>
        <v>9.1300000000000008</v>
      </c>
      <c r="J586" s="68">
        <f t="shared" si="49"/>
        <v>109.56</v>
      </c>
    </row>
    <row r="587" spans="1:10" s="14" customFormat="1" ht="27" outlineLevel="1">
      <c r="A587" s="15"/>
      <c r="B587" s="64" t="s">
        <v>197</v>
      </c>
      <c r="C587" s="64"/>
      <c r="D587" s="64" t="s">
        <v>4</v>
      </c>
      <c r="E587" s="66" t="s">
        <v>558</v>
      </c>
      <c r="F587" s="105" t="s">
        <v>323</v>
      </c>
      <c r="G587" s="67">
        <v>24</v>
      </c>
      <c r="H587" s="68">
        <v>2.4900000000000002</v>
      </c>
      <c r="I587" s="68">
        <f t="shared" si="48"/>
        <v>3.18</v>
      </c>
      <c r="J587" s="68">
        <f t="shared" si="49"/>
        <v>76.319999999999993</v>
      </c>
    </row>
    <row r="588" spans="1:10" s="14" customFormat="1" ht="13.5" outlineLevel="1">
      <c r="A588" s="15"/>
      <c r="B588" s="64" t="s">
        <v>198</v>
      </c>
      <c r="C588" s="64"/>
      <c r="D588" s="64" t="s">
        <v>4</v>
      </c>
      <c r="E588" s="66" t="s">
        <v>437</v>
      </c>
      <c r="F588" s="105" t="s">
        <v>84</v>
      </c>
      <c r="G588" s="67">
        <v>24</v>
      </c>
      <c r="H588" s="68">
        <v>2.57</v>
      </c>
      <c r="I588" s="68">
        <f t="shared" si="48"/>
        <v>3.28</v>
      </c>
      <c r="J588" s="68">
        <f t="shared" si="49"/>
        <v>78.72</v>
      </c>
    </row>
    <row r="589" spans="1:10" s="14" customFormat="1" ht="40.5" outlineLevel="1">
      <c r="A589" s="15"/>
      <c r="B589" s="64" t="s">
        <v>299</v>
      </c>
      <c r="C589" s="64"/>
      <c r="D589" s="64" t="s">
        <v>4</v>
      </c>
      <c r="E589" s="72" t="s">
        <v>440</v>
      </c>
      <c r="F589" s="105" t="s">
        <v>84</v>
      </c>
      <c r="G589" s="67">
        <v>1</v>
      </c>
      <c r="H589" s="68">
        <v>150</v>
      </c>
      <c r="I589" s="68">
        <f t="shared" si="48"/>
        <v>191.55</v>
      </c>
      <c r="J589" s="68">
        <f t="shared" si="49"/>
        <v>191.55</v>
      </c>
    </row>
    <row r="590" spans="1:10" s="14" customFormat="1" ht="13.5" outlineLevel="1">
      <c r="A590" s="15"/>
      <c r="B590" s="64" t="s">
        <v>300</v>
      </c>
      <c r="C590" s="64" t="s">
        <v>359</v>
      </c>
      <c r="D590" s="114" t="s">
        <v>89</v>
      </c>
      <c r="E590" s="72" t="s">
        <v>555</v>
      </c>
      <c r="F590" s="105" t="s">
        <v>87</v>
      </c>
      <c r="G590" s="67">
        <v>39</v>
      </c>
      <c r="H590" s="68">
        <v>2.5099999999999998</v>
      </c>
      <c r="I590" s="68">
        <f t="shared" si="48"/>
        <v>3.21</v>
      </c>
      <c r="J590" s="68">
        <f t="shared" si="49"/>
        <v>125.19</v>
      </c>
    </row>
    <row r="591" spans="1:10" s="14" customFormat="1" ht="13.5" outlineLevel="1">
      <c r="A591" s="15"/>
      <c r="B591" s="64" t="s">
        <v>301</v>
      </c>
      <c r="C591" s="105">
        <v>68069</v>
      </c>
      <c r="D591" s="105" t="s">
        <v>89</v>
      </c>
      <c r="E591" s="129" t="s">
        <v>438</v>
      </c>
      <c r="F591" s="105" t="s">
        <v>84</v>
      </c>
      <c r="G591" s="67">
        <v>13</v>
      </c>
      <c r="H591" s="68">
        <v>32.69</v>
      </c>
      <c r="I591" s="68">
        <f t="shared" si="48"/>
        <v>41.75</v>
      </c>
      <c r="J591" s="68">
        <f t="shared" si="49"/>
        <v>542.75</v>
      </c>
    </row>
    <row r="592" spans="1:10" s="14" customFormat="1" ht="13.5" outlineLevel="1">
      <c r="A592" s="15"/>
      <c r="B592" s="64" t="s">
        <v>302</v>
      </c>
      <c r="C592" s="105">
        <v>72251</v>
      </c>
      <c r="D592" s="105" t="s">
        <v>89</v>
      </c>
      <c r="E592" s="129" t="s">
        <v>1135</v>
      </c>
      <c r="F592" s="105" t="s">
        <v>102</v>
      </c>
      <c r="G592" s="67">
        <v>5</v>
      </c>
      <c r="H592" s="68">
        <v>7.81</v>
      </c>
      <c r="I592" s="68">
        <f t="shared" si="48"/>
        <v>9.9700000000000006</v>
      </c>
      <c r="J592" s="68">
        <f t="shared" si="49"/>
        <v>49.85</v>
      </c>
    </row>
    <row r="593" spans="1:10" s="14" customFormat="1" ht="13.5" outlineLevel="1">
      <c r="A593" s="15"/>
      <c r="B593" s="64" t="s">
        <v>303</v>
      </c>
      <c r="C593" s="105">
        <v>72253</v>
      </c>
      <c r="D593" s="105" t="s">
        <v>89</v>
      </c>
      <c r="E593" s="129" t="s">
        <v>1136</v>
      </c>
      <c r="F593" s="128" t="s">
        <v>102</v>
      </c>
      <c r="G593" s="67">
        <v>330</v>
      </c>
      <c r="H593" s="68">
        <v>15.27</v>
      </c>
      <c r="I593" s="68">
        <f t="shared" si="48"/>
        <v>19.5</v>
      </c>
      <c r="J593" s="68">
        <f t="shared" si="49"/>
        <v>6435</v>
      </c>
    </row>
    <row r="594" spans="1:10" s="14" customFormat="1" ht="13.5" outlineLevel="1">
      <c r="A594" s="15"/>
      <c r="B594" s="64" t="s">
        <v>304</v>
      </c>
      <c r="C594" s="105">
        <v>72254</v>
      </c>
      <c r="D594" s="105" t="s">
        <v>89</v>
      </c>
      <c r="E594" s="129" t="s">
        <v>1137</v>
      </c>
      <c r="F594" s="128" t="s">
        <v>102</v>
      </c>
      <c r="G594" s="67">
        <v>260</v>
      </c>
      <c r="H594" s="68">
        <v>21.64</v>
      </c>
      <c r="I594" s="68">
        <f t="shared" si="48"/>
        <v>27.63</v>
      </c>
      <c r="J594" s="68">
        <f t="shared" si="49"/>
        <v>7183.8</v>
      </c>
    </row>
    <row r="595" spans="1:10" s="14" customFormat="1" ht="27" outlineLevel="1">
      <c r="A595" s="15"/>
      <c r="B595" s="64" t="s">
        <v>305</v>
      </c>
      <c r="C595" s="64"/>
      <c r="D595" s="64" t="s">
        <v>4</v>
      </c>
      <c r="E595" s="98" t="s">
        <v>439</v>
      </c>
      <c r="F595" s="105" t="s">
        <v>84</v>
      </c>
      <c r="G595" s="67">
        <v>4</v>
      </c>
      <c r="H595" s="68">
        <v>44.17</v>
      </c>
      <c r="I595" s="68">
        <f t="shared" si="48"/>
        <v>56.41</v>
      </c>
      <c r="J595" s="68">
        <f t="shared" si="49"/>
        <v>225.64</v>
      </c>
    </row>
    <row r="596" spans="1:10" s="14" customFormat="1" ht="27" outlineLevel="1">
      <c r="A596" s="15"/>
      <c r="B596" s="64" t="s">
        <v>441</v>
      </c>
      <c r="C596" s="105">
        <v>72263</v>
      </c>
      <c r="D596" s="105" t="s">
        <v>89</v>
      </c>
      <c r="E596" s="129" t="s">
        <v>401</v>
      </c>
      <c r="F596" s="105" t="s">
        <v>84</v>
      </c>
      <c r="G596" s="67">
        <v>12</v>
      </c>
      <c r="H596" s="68">
        <v>13.71</v>
      </c>
      <c r="I596" s="68">
        <f t="shared" si="48"/>
        <v>17.510000000000002</v>
      </c>
      <c r="J596" s="68">
        <f t="shared" si="49"/>
        <v>210.12</v>
      </c>
    </row>
    <row r="597" spans="1:10" outlineLevel="1">
      <c r="A597" s="15"/>
      <c r="B597" s="73"/>
      <c r="C597" s="74"/>
      <c r="D597" s="74"/>
      <c r="E597" s="75"/>
      <c r="F597" s="74"/>
      <c r="G597" s="76"/>
      <c r="H597" s="77" t="s">
        <v>239</v>
      </c>
      <c r="I597" s="78"/>
      <c r="J597" s="78">
        <f>SUM(J584:J596)</f>
        <v>15657.17</v>
      </c>
    </row>
    <row r="598" spans="1:10" ht="13.5">
      <c r="A598" s="15"/>
      <c r="B598" s="79"/>
      <c r="C598" s="79"/>
      <c r="D598" s="79"/>
      <c r="E598" s="80"/>
      <c r="F598" s="79"/>
      <c r="G598" s="81"/>
      <c r="H598" s="82"/>
      <c r="I598" s="83"/>
      <c r="J598" s="83"/>
    </row>
    <row r="599" spans="1:10">
      <c r="A599" s="15"/>
      <c r="B599" s="58">
        <v>23</v>
      </c>
      <c r="C599" s="58"/>
      <c r="D599" s="58"/>
      <c r="E599" s="59" t="s">
        <v>234</v>
      </c>
      <c r="F599" s="60"/>
      <c r="G599" s="62"/>
      <c r="H599" s="62"/>
      <c r="I599" s="62"/>
      <c r="J599" s="63"/>
    </row>
    <row r="600" spans="1:10">
      <c r="A600" s="15"/>
      <c r="B600" s="85" t="s">
        <v>186</v>
      </c>
      <c r="C600" s="85"/>
      <c r="D600" s="85"/>
      <c r="E600" s="86" t="s">
        <v>1207</v>
      </c>
      <c r="F600" s="87"/>
      <c r="G600" s="88"/>
      <c r="H600" s="88"/>
      <c r="I600" s="88"/>
      <c r="J600" s="88"/>
    </row>
    <row r="601" spans="1:10" ht="40.5" outlineLevel="1">
      <c r="A601" s="15"/>
      <c r="B601" s="89" t="s">
        <v>1068</v>
      </c>
      <c r="C601" s="114" t="s">
        <v>327</v>
      </c>
      <c r="D601" s="114" t="s">
        <v>111</v>
      </c>
      <c r="E601" s="72" t="s">
        <v>372</v>
      </c>
      <c r="F601" s="64" t="s">
        <v>84</v>
      </c>
      <c r="G601" s="67">
        <v>1</v>
      </c>
      <c r="H601" s="68">
        <v>2267.58</v>
      </c>
      <c r="I601" s="68">
        <f t="shared" ref="I601:I620" si="50">ROUND(H601*1.277,2)</f>
        <v>2895.7</v>
      </c>
      <c r="J601" s="68">
        <f t="shared" ref="J601:J620" si="51">ROUND(G601*I601,2)</f>
        <v>2895.7</v>
      </c>
    </row>
    <row r="602" spans="1:10" ht="27" outlineLevel="1">
      <c r="A602" s="15"/>
      <c r="B602" s="89" t="s">
        <v>1069</v>
      </c>
      <c r="C602" s="64" t="s">
        <v>378</v>
      </c>
      <c r="D602" s="64" t="s">
        <v>111</v>
      </c>
      <c r="E602" s="66" t="s">
        <v>71</v>
      </c>
      <c r="F602" s="64" t="s">
        <v>90</v>
      </c>
      <c r="G602" s="67">
        <v>48.53</v>
      </c>
      <c r="H602" s="68">
        <v>166.48</v>
      </c>
      <c r="I602" s="68">
        <f t="shared" si="50"/>
        <v>212.59</v>
      </c>
      <c r="J602" s="68">
        <f t="shared" si="51"/>
        <v>10316.99</v>
      </c>
    </row>
    <row r="603" spans="1:10" ht="27" outlineLevel="1">
      <c r="A603" s="15"/>
      <c r="B603" s="89" t="s">
        <v>1070</v>
      </c>
      <c r="C603" s="64" t="s">
        <v>378</v>
      </c>
      <c r="D603" s="64" t="s">
        <v>111</v>
      </c>
      <c r="E603" s="72" t="s">
        <v>489</v>
      </c>
      <c r="F603" s="64" t="s">
        <v>90</v>
      </c>
      <c r="G603" s="67">
        <v>56.26</v>
      </c>
      <c r="H603" s="68">
        <v>166.48</v>
      </c>
      <c r="I603" s="68">
        <f t="shared" si="50"/>
        <v>212.59</v>
      </c>
      <c r="J603" s="68">
        <f t="shared" si="51"/>
        <v>11960.31</v>
      </c>
    </row>
    <row r="604" spans="1:10" s="6" customFormat="1" ht="13.5" outlineLevel="1">
      <c r="A604" s="15"/>
      <c r="B604" s="89" t="s">
        <v>1071</v>
      </c>
      <c r="C604" s="64" t="s">
        <v>318</v>
      </c>
      <c r="D604" s="64" t="s">
        <v>111</v>
      </c>
      <c r="E604" s="130" t="s">
        <v>319</v>
      </c>
      <c r="F604" s="114" t="s">
        <v>90</v>
      </c>
      <c r="G604" s="67">
        <v>48.02</v>
      </c>
      <c r="H604" s="68">
        <v>96.7</v>
      </c>
      <c r="I604" s="68">
        <f t="shared" si="50"/>
        <v>123.49</v>
      </c>
      <c r="J604" s="68">
        <f t="shared" si="51"/>
        <v>5929.99</v>
      </c>
    </row>
    <row r="605" spans="1:10" s="6" customFormat="1" ht="13.5" outlineLevel="1">
      <c r="A605" s="15"/>
      <c r="B605" s="89" t="s">
        <v>1072</v>
      </c>
      <c r="C605" s="64" t="s">
        <v>380</v>
      </c>
      <c r="D605" s="114" t="s">
        <v>111</v>
      </c>
      <c r="E605" s="130" t="s">
        <v>448</v>
      </c>
      <c r="F605" s="114" t="s">
        <v>90</v>
      </c>
      <c r="G605" s="67">
        <v>7.22</v>
      </c>
      <c r="H605" s="68">
        <v>105.54</v>
      </c>
      <c r="I605" s="68">
        <f t="shared" si="50"/>
        <v>134.77000000000001</v>
      </c>
      <c r="J605" s="68">
        <f t="shared" si="51"/>
        <v>973.04</v>
      </c>
    </row>
    <row r="606" spans="1:10" s="6" customFormat="1" ht="13.5" outlineLevel="1">
      <c r="A606" s="15"/>
      <c r="B606" s="89" t="s">
        <v>1073</v>
      </c>
      <c r="C606" s="64" t="s">
        <v>378</v>
      </c>
      <c r="D606" s="114" t="s">
        <v>111</v>
      </c>
      <c r="E606" s="130" t="s">
        <v>484</v>
      </c>
      <c r="F606" s="114" t="s">
        <v>90</v>
      </c>
      <c r="G606" s="67">
        <v>3.62</v>
      </c>
      <c r="H606" s="68">
        <v>166.48</v>
      </c>
      <c r="I606" s="68">
        <f t="shared" si="50"/>
        <v>212.59</v>
      </c>
      <c r="J606" s="68">
        <f t="shared" si="51"/>
        <v>769.58</v>
      </c>
    </row>
    <row r="607" spans="1:10" s="6" customFormat="1" ht="27" outlineLevel="1">
      <c r="A607" s="15"/>
      <c r="B607" s="89" t="s">
        <v>1074</v>
      </c>
      <c r="C607" s="64" t="s">
        <v>324</v>
      </c>
      <c r="D607" s="89" t="s">
        <v>111</v>
      </c>
      <c r="E607" s="72" t="s">
        <v>35</v>
      </c>
      <c r="F607" s="89" t="s">
        <v>102</v>
      </c>
      <c r="G607" s="67">
        <v>106.8</v>
      </c>
      <c r="H607" s="68">
        <v>52.43</v>
      </c>
      <c r="I607" s="68">
        <f t="shared" si="50"/>
        <v>66.95</v>
      </c>
      <c r="J607" s="68">
        <f t="shared" si="51"/>
        <v>7150.26</v>
      </c>
    </row>
    <row r="608" spans="1:10" s="6" customFormat="1" ht="13.5" outlineLevel="1">
      <c r="A608" s="15"/>
      <c r="B608" s="85" t="s">
        <v>306</v>
      </c>
      <c r="C608" s="85"/>
      <c r="D608" s="85"/>
      <c r="E608" s="86" t="s">
        <v>442</v>
      </c>
      <c r="F608" s="87"/>
      <c r="G608" s="67">
        <v>0</v>
      </c>
      <c r="H608" s="68">
        <v>0</v>
      </c>
      <c r="I608" s="68">
        <f t="shared" si="50"/>
        <v>0</v>
      </c>
      <c r="J608" s="68">
        <f t="shared" si="51"/>
        <v>0</v>
      </c>
    </row>
    <row r="609" spans="1:10" s="6" customFormat="1" ht="13.5" outlineLevel="1">
      <c r="A609" s="15"/>
      <c r="B609" s="89" t="s">
        <v>1075</v>
      </c>
      <c r="C609" s="64"/>
      <c r="D609" s="64" t="s">
        <v>4</v>
      </c>
      <c r="E609" s="131" t="s">
        <v>394</v>
      </c>
      <c r="F609" s="89" t="s">
        <v>84</v>
      </c>
      <c r="G609" s="67">
        <v>2</v>
      </c>
      <c r="H609" s="68">
        <v>154.33000000000001</v>
      </c>
      <c r="I609" s="68">
        <f t="shared" si="50"/>
        <v>197.08</v>
      </c>
      <c r="J609" s="68">
        <f t="shared" si="51"/>
        <v>394.16</v>
      </c>
    </row>
    <row r="610" spans="1:10" s="6" customFormat="1" ht="13.5" outlineLevel="1">
      <c r="A610" s="15"/>
      <c r="B610" s="89" t="s">
        <v>1076</v>
      </c>
      <c r="C610" s="64"/>
      <c r="D610" s="64" t="s">
        <v>4</v>
      </c>
      <c r="E610" s="131" t="s">
        <v>395</v>
      </c>
      <c r="F610" s="89" t="s">
        <v>84</v>
      </c>
      <c r="G610" s="67">
        <v>1</v>
      </c>
      <c r="H610" s="68">
        <v>113.35</v>
      </c>
      <c r="I610" s="68">
        <f t="shared" si="50"/>
        <v>144.75</v>
      </c>
      <c r="J610" s="68">
        <f t="shared" si="51"/>
        <v>144.75</v>
      </c>
    </row>
    <row r="611" spans="1:10" s="6" customFormat="1" ht="13.5" outlineLevel="1">
      <c r="A611" s="15"/>
      <c r="B611" s="89" t="s">
        <v>1223</v>
      </c>
      <c r="C611" s="64"/>
      <c r="D611" s="64" t="s">
        <v>4</v>
      </c>
      <c r="E611" s="131" t="s">
        <v>396</v>
      </c>
      <c r="F611" s="89" t="s">
        <v>84</v>
      </c>
      <c r="G611" s="67">
        <v>1</v>
      </c>
      <c r="H611" s="68">
        <v>196.43</v>
      </c>
      <c r="I611" s="68">
        <f t="shared" si="50"/>
        <v>250.84</v>
      </c>
      <c r="J611" s="68">
        <f t="shared" si="51"/>
        <v>250.84</v>
      </c>
    </row>
    <row r="612" spans="1:10" s="6" customFormat="1" ht="13.5" outlineLevel="1">
      <c r="A612" s="15"/>
      <c r="B612" s="89" t="s">
        <v>1224</v>
      </c>
      <c r="C612" s="64"/>
      <c r="D612" s="64" t="s">
        <v>4</v>
      </c>
      <c r="E612" s="131" t="s">
        <v>397</v>
      </c>
      <c r="F612" s="89" t="s">
        <v>84</v>
      </c>
      <c r="G612" s="67">
        <v>1</v>
      </c>
      <c r="H612" s="68">
        <v>163.55000000000001</v>
      </c>
      <c r="I612" s="68">
        <f t="shared" si="50"/>
        <v>208.85</v>
      </c>
      <c r="J612" s="68">
        <f t="shared" si="51"/>
        <v>208.85</v>
      </c>
    </row>
    <row r="613" spans="1:10" s="6" customFormat="1" ht="27" outlineLevel="1">
      <c r="A613" s="15"/>
      <c r="B613" s="89" t="s">
        <v>1225</v>
      </c>
      <c r="C613" s="132">
        <v>73665</v>
      </c>
      <c r="D613" s="64" t="s">
        <v>89</v>
      </c>
      <c r="E613" s="133" t="s">
        <v>398</v>
      </c>
      <c r="F613" s="89" t="s">
        <v>102</v>
      </c>
      <c r="G613" s="67">
        <v>9</v>
      </c>
      <c r="H613" s="68">
        <v>35.83</v>
      </c>
      <c r="I613" s="68">
        <f t="shared" si="50"/>
        <v>45.75</v>
      </c>
      <c r="J613" s="68">
        <f t="shared" si="51"/>
        <v>411.75</v>
      </c>
    </row>
    <row r="614" spans="1:10" s="6" customFormat="1" ht="13.5" outlineLevel="1">
      <c r="A614" s="15"/>
      <c r="B614" s="89" t="s">
        <v>1226</v>
      </c>
      <c r="C614" s="132">
        <v>84863</v>
      </c>
      <c r="D614" s="64" t="s">
        <v>89</v>
      </c>
      <c r="E614" s="133" t="s">
        <v>841</v>
      </c>
      <c r="F614" s="64" t="s">
        <v>102</v>
      </c>
      <c r="G614" s="67">
        <v>6.97</v>
      </c>
      <c r="H614" s="68">
        <v>64.150000000000006</v>
      </c>
      <c r="I614" s="68">
        <f t="shared" si="50"/>
        <v>81.92</v>
      </c>
      <c r="J614" s="68">
        <f t="shared" si="51"/>
        <v>570.98</v>
      </c>
    </row>
    <row r="615" spans="1:10" s="6" customFormat="1" ht="54" outlineLevel="1">
      <c r="A615" s="15"/>
      <c r="B615" s="89" t="s">
        <v>1227</v>
      </c>
      <c r="C615" s="134"/>
      <c r="D615" s="134" t="s">
        <v>4</v>
      </c>
      <c r="E615" s="133" t="s">
        <v>399</v>
      </c>
      <c r="F615" s="89" t="s">
        <v>99</v>
      </c>
      <c r="G615" s="67">
        <v>1702.3</v>
      </c>
      <c r="H615" s="68">
        <v>3.07</v>
      </c>
      <c r="I615" s="68">
        <f t="shared" si="50"/>
        <v>3.92</v>
      </c>
      <c r="J615" s="68">
        <f t="shared" si="51"/>
        <v>6673.02</v>
      </c>
    </row>
    <row r="616" spans="1:10" s="6" customFormat="1" ht="27" outlineLevel="1">
      <c r="A616" s="15"/>
      <c r="B616" s="89" t="s">
        <v>1228</v>
      </c>
      <c r="C616" s="134"/>
      <c r="D616" s="134" t="s">
        <v>4</v>
      </c>
      <c r="E616" s="131" t="s">
        <v>1139</v>
      </c>
      <c r="F616" s="89" t="s">
        <v>84</v>
      </c>
      <c r="G616" s="67">
        <v>1</v>
      </c>
      <c r="H616" s="68">
        <v>292.58</v>
      </c>
      <c r="I616" s="68">
        <f t="shared" si="50"/>
        <v>373.62</v>
      </c>
      <c r="J616" s="68">
        <f t="shared" si="51"/>
        <v>373.62</v>
      </c>
    </row>
    <row r="617" spans="1:10" s="6" customFormat="1" ht="40.5" outlineLevel="1">
      <c r="A617" s="15"/>
      <c r="B617" s="89" t="s">
        <v>1229</v>
      </c>
      <c r="C617" s="89" t="s">
        <v>846</v>
      </c>
      <c r="D617" s="89" t="s">
        <v>111</v>
      </c>
      <c r="E617" s="72" t="s">
        <v>842</v>
      </c>
      <c r="F617" s="89" t="s">
        <v>90</v>
      </c>
      <c r="G617" s="67">
        <v>145.76</v>
      </c>
      <c r="H617" s="68">
        <v>48.44</v>
      </c>
      <c r="I617" s="68">
        <f t="shared" si="50"/>
        <v>61.86</v>
      </c>
      <c r="J617" s="68">
        <f t="shared" si="51"/>
        <v>9016.7099999999991</v>
      </c>
    </row>
    <row r="618" spans="1:10" s="6" customFormat="1" ht="27" outlineLevel="1">
      <c r="A618" s="15"/>
      <c r="B618" s="89" t="s">
        <v>1230</v>
      </c>
      <c r="C618" s="89">
        <v>79460</v>
      </c>
      <c r="D618" s="89" t="s">
        <v>89</v>
      </c>
      <c r="E618" s="72" t="s">
        <v>843</v>
      </c>
      <c r="F618" s="89" t="s">
        <v>90</v>
      </c>
      <c r="G618" s="67">
        <v>69.08</v>
      </c>
      <c r="H618" s="68">
        <v>29</v>
      </c>
      <c r="I618" s="68">
        <f t="shared" si="50"/>
        <v>37.03</v>
      </c>
      <c r="J618" s="68">
        <f t="shared" si="51"/>
        <v>2558.0300000000002</v>
      </c>
    </row>
    <row r="619" spans="1:10" s="6" customFormat="1" ht="27" outlineLevel="1">
      <c r="A619" s="15"/>
      <c r="B619" s="89" t="s">
        <v>1231</v>
      </c>
      <c r="C619" s="89">
        <v>79460</v>
      </c>
      <c r="D619" s="89" t="s">
        <v>89</v>
      </c>
      <c r="E619" s="72" t="s">
        <v>844</v>
      </c>
      <c r="F619" s="89" t="s">
        <v>90</v>
      </c>
      <c r="G619" s="67">
        <v>69.08</v>
      </c>
      <c r="H619" s="68">
        <v>29</v>
      </c>
      <c r="I619" s="68">
        <f t="shared" si="50"/>
        <v>37.03</v>
      </c>
      <c r="J619" s="68">
        <f t="shared" si="51"/>
        <v>2558.0300000000002</v>
      </c>
    </row>
    <row r="620" spans="1:10" s="6" customFormat="1" ht="27" outlineLevel="1">
      <c r="A620" s="15"/>
      <c r="B620" s="89" t="s">
        <v>1232</v>
      </c>
      <c r="C620" s="89" t="s">
        <v>847</v>
      </c>
      <c r="D620" s="89" t="s">
        <v>111</v>
      </c>
      <c r="E620" s="72" t="s">
        <v>845</v>
      </c>
      <c r="F620" s="89" t="s">
        <v>90</v>
      </c>
      <c r="G620" s="67">
        <v>69.08</v>
      </c>
      <c r="H620" s="68">
        <v>7.34</v>
      </c>
      <c r="I620" s="68">
        <f t="shared" si="50"/>
        <v>9.3699999999999992</v>
      </c>
      <c r="J620" s="68">
        <f t="shared" si="51"/>
        <v>647.28</v>
      </c>
    </row>
    <row r="621" spans="1:10" outlineLevel="1">
      <c r="A621" s="15"/>
      <c r="B621" s="73"/>
      <c r="C621" s="74"/>
      <c r="D621" s="74"/>
      <c r="E621" s="75"/>
      <c r="F621" s="74"/>
      <c r="G621" s="76"/>
      <c r="H621" s="77" t="s">
        <v>239</v>
      </c>
      <c r="I621" s="78"/>
      <c r="J621" s="78">
        <f>SUM(J601:J620)</f>
        <v>63803.89</v>
      </c>
    </row>
    <row r="622" spans="1:10" ht="13.5">
      <c r="A622" s="15"/>
      <c r="B622" s="79"/>
      <c r="C622" s="79"/>
      <c r="D622" s="79"/>
      <c r="E622" s="80"/>
      <c r="F622" s="79"/>
      <c r="G622" s="81"/>
      <c r="H622" s="82"/>
      <c r="I622" s="83"/>
      <c r="J622" s="83"/>
    </row>
    <row r="623" spans="1:10">
      <c r="A623" s="15"/>
      <c r="B623" s="58">
        <v>24</v>
      </c>
      <c r="C623" s="58"/>
      <c r="D623" s="58"/>
      <c r="E623" s="59" t="s">
        <v>31</v>
      </c>
      <c r="F623" s="60"/>
      <c r="G623" s="62"/>
      <c r="H623" s="62"/>
      <c r="I623" s="62"/>
      <c r="J623" s="63"/>
    </row>
    <row r="624" spans="1:10" ht="13.5" outlineLevel="1">
      <c r="A624" s="15"/>
      <c r="B624" s="89" t="s">
        <v>187</v>
      </c>
      <c r="C624" s="89">
        <v>9537</v>
      </c>
      <c r="D624" s="89" t="s">
        <v>89</v>
      </c>
      <c r="E624" s="135" t="s">
        <v>32</v>
      </c>
      <c r="F624" s="89" t="s">
        <v>90</v>
      </c>
      <c r="G624" s="67">
        <v>1510.23</v>
      </c>
      <c r="H624" s="68">
        <v>1.63</v>
      </c>
      <c r="I624" s="68">
        <f t="shared" ref="I624" si="52">ROUND(H624*1.277,2)</f>
        <v>2.08</v>
      </c>
      <c r="J624" s="68">
        <f t="shared" ref="J624" si="53">ROUND(G624*I624,2)</f>
        <v>3141.28</v>
      </c>
    </row>
    <row r="625" spans="1:10" outlineLevel="1">
      <c r="A625" s="15"/>
      <c r="B625" s="73"/>
      <c r="C625" s="74"/>
      <c r="D625" s="74"/>
      <c r="E625" s="74"/>
      <c r="F625" s="74"/>
      <c r="G625" s="76"/>
      <c r="H625" s="77" t="s">
        <v>239</v>
      </c>
      <c r="I625" s="78"/>
      <c r="J625" s="78">
        <f>SUM(J624)</f>
        <v>3141.28</v>
      </c>
    </row>
    <row r="626" spans="1:10" ht="13.5">
      <c r="A626" s="15"/>
      <c r="B626" s="79"/>
      <c r="C626" s="79"/>
      <c r="D626" s="79"/>
      <c r="E626" s="136"/>
      <c r="F626" s="79"/>
      <c r="G626" s="81"/>
      <c r="H626" s="82"/>
      <c r="I626" s="83"/>
      <c r="J626" s="83"/>
    </row>
    <row r="627" spans="1:10" ht="13.5">
      <c r="A627" s="15"/>
      <c r="B627" s="137"/>
      <c r="C627" s="138"/>
      <c r="D627" s="138"/>
      <c r="E627" s="138"/>
      <c r="F627" s="138"/>
      <c r="G627" s="138"/>
      <c r="H627" s="139" t="s">
        <v>75</v>
      </c>
      <c r="I627" s="140"/>
      <c r="J627" s="62">
        <f>SUM(J8:J626)/2</f>
        <v>1839782.9599999993</v>
      </c>
    </row>
    <row r="628" spans="1:10" collapsed="1">
      <c r="D628" s="8"/>
      <c r="E628" s="9"/>
      <c r="F628" s="15"/>
      <c r="G628" s="13"/>
      <c r="H628" s="12"/>
    </row>
    <row r="630" spans="1:10" ht="16.5" customHeight="1"/>
    <row r="631" spans="1:10" ht="13.5">
      <c r="E631" s="141" t="s">
        <v>1255</v>
      </c>
    </row>
    <row r="632" spans="1:10" ht="14.25">
      <c r="E632" s="142" t="s">
        <v>1256</v>
      </c>
    </row>
  </sheetData>
  <autoFilter ref="B6:J627"/>
  <mergeCells count="1">
    <mergeCell ref="B4:J4"/>
  </mergeCells>
  <conditionalFormatting sqref="I17 G6:I6 G623:I623 G599:I599 I102 G600 I600">
    <cfRule type="cellIs" dxfId="27" priority="488" stopIfTrue="1" operator="equal">
      <formula>0</formula>
    </cfRule>
  </conditionalFormatting>
  <conditionalFormatting sqref="I33">
    <cfRule type="cellIs" dxfId="26" priority="487" stopIfTrue="1" operator="equal">
      <formula>0</formula>
    </cfRule>
  </conditionalFormatting>
  <conditionalFormatting sqref="I66">
    <cfRule type="cellIs" dxfId="25" priority="486" stopIfTrue="1" operator="equal">
      <formula>0</formula>
    </cfRule>
  </conditionalFormatting>
  <conditionalFormatting sqref="I86">
    <cfRule type="cellIs" dxfId="24" priority="485" stopIfTrue="1" operator="equal">
      <formula>0</formula>
    </cfRule>
  </conditionalFormatting>
  <conditionalFormatting sqref="I99">
    <cfRule type="cellIs" dxfId="23" priority="484" stopIfTrue="1" operator="equal">
      <formula>0</formula>
    </cfRule>
  </conditionalFormatting>
  <conditionalFormatting sqref="I150">
    <cfRule type="cellIs" dxfId="22" priority="483" stopIfTrue="1" operator="equal">
      <formula>0</formula>
    </cfRule>
  </conditionalFormatting>
  <conditionalFormatting sqref="I159">
    <cfRule type="cellIs" dxfId="21" priority="482" stopIfTrue="1" operator="equal">
      <formula>0</formula>
    </cfRule>
  </conditionalFormatting>
  <conditionalFormatting sqref="I163">
    <cfRule type="cellIs" dxfId="20" priority="481" stopIfTrue="1" operator="equal">
      <formula>0</formula>
    </cfRule>
  </conditionalFormatting>
  <conditionalFormatting sqref="I178">
    <cfRule type="cellIs" dxfId="19" priority="480" stopIfTrue="1" operator="equal">
      <formula>0</formula>
    </cfRule>
  </conditionalFormatting>
  <conditionalFormatting sqref="I203">
    <cfRule type="cellIs" dxfId="18" priority="479" stopIfTrue="1" operator="equal">
      <formula>0</formula>
    </cfRule>
  </conditionalFormatting>
  <conditionalFormatting sqref="I212">
    <cfRule type="cellIs" dxfId="17" priority="478" stopIfTrue="1" operator="equal">
      <formula>0</formula>
    </cfRule>
  </conditionalFormatting>
  <conditionalFormatting sqref="I296">
    <cfRule type="cellIs" dxfId="16" priority="477" stopIfTrue="1" operator="equal">
      <formula>0</formula>
    </cfRule>
  </conditionalFormatting>
  <conditionalFormatting sqref="I310">
    <cfRule type="cellIs" dxfId="15" priority="476" stopIfTrue="1" operator="equal">
      <formula>0</formula>
    </cfRule>
  </conditionalFormatting>
  <conditionalFormatting sqref="I353">
    <cfRule type="cellIs" dxfId="14" priority="475" stopIfTrue="1" operator="equal">
      <formula>0</formula>
    </cfRule>
  </conditionalFormatting>
  <conditionalFormatting sqref="I387">
    <cfRule type="cellIs" dxfId="13" priority="474" stopIfTrue="1" operator="equal">
      <formula>0</formula>
    </cfRule>
  </conditionalFormatting>
  <conditionalFormatting sqref="I443">
    <cfRule type="cellIs" dxfId="12" priority="473" stopIfTrue="1" operator="equal">
      <formula>0</formula>
    </cfRule>
  </conditionalFormatting>
  <conditionalFormatting sqref="I533">
    <cfRule type="cellIs" dxfId="11" priority="472" stopIfTrue="1" operator="equal">
      <formula>0</formula>
    </cfRule>
  </conditionalFormatting>
  <conditionalFormatting sqref="I540">
    <cfRule type="cellIs" dxfId="10" priority="471" stopIfTrue="1" operator="equal">
      <formula>0</formula>
    </cfRule>
  </conditionalFormatting>
  <conditionalFormatting sqref="I574">
    <cfRule type="cellIs" dxfId="9" priority="470" stopIfTrue="1" operator="equal">
      <formula>0</formula>
    </cfRule>
  </conditionalFormatting>
  <conditionalFormatting sqref="I581">
    <cfRule type="cellIs" dxfId="8" priority="469" stopIfTrue="1" operator="equal">
      <formula>0</formula>
    </cfRule>
  </conditionalFormatting>
  <conditionalFormatting sqref="I597">
    <cfRule type="cellIs" dxfId="7" priority="468" stopIfTrue="1" operator="equal">
      <formula>0</formula>
    </cfRule>
  </conditionalFormatting>
  <conditionalFormatting sqref="I621">
    <cfRule type="cellIs" dxfId="6" priority="467" stopIfTrue="1" operator="equal">
      <formula>0</formula>
    </cfRule>
  </conditionalFormatting>
  <conditionalFormatting sqref="I625">
    <cfRule type="cellIs" dxfId="5" priority="466" stopIfTrue="1" operator="equal">
      <formula>0</formula>
    </cfRule>
  </conditionalFormatting>
  <conditionalFormatting sqref="I411">
    <cfRule type="cellIs" dxfId="4" priority="465" stopIfTrue="1" operator="equal">
      <formula>0</formula>
    </cfRule>
  </conditionalFormatting>
  <conditionalFormatting sqref="G306">
    <cfRule type="cellIs" dxfId="3" priority="25" stopIfTrue="1" operator="equal">
      <formula>0</formula>
    </cfRule>
  </conditionalFormatting>
  <conditionalFormatting sqref="G502:G508">
    <cfRule type="cellIs" dxfId="2" priority="3" stopIfTrue="1" operator="equal">
      <formula>0</formula>
    </cfRule>
  </conditionalFormatting>
  <conditionalFormatting sqref="H600">
    <cfRule type="cellIs" dxfId="1" priority="1" stopIfTrue="1" operator="equal">
      <formula>0</formula>
    </cfRule>
  </conditionalFormatting>
  <conditionalFormatting sqref="H102">
    <cfRule type="cellIs" dxfId="0" priority="2" stopIfTrue="1" operator="equal">
      <formula>0</formula>
    </cfRule>
  </conditionalFormatting>
  <printOptions horizontalCentered="1"/>
  <pageMargins left="0.27559055118110237" right="0.35433070866141736" top="1.7716535433070868" bottom="0.9055118110236221" header="7.874015748031496E-2" footer="0.19685039370078741"/>
  <pageSetup paperSize="9" scale="90" fitToHeight="0" orientation="portrait" r:id="rId1"/>
  <headerFooter alignWithMargins="0">
    <oddHeader>&amp;C
&amp;G</oddHeader>
    <oddFooter>&amp;L&amp;9Rua Elias Estevão Colnago, nº 65 – Centro - Itarana/ES   CEP 29620-000    Tel.: (27) 3720-4900&amp;R&amp;9Página 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66"/>
  <sheetViews>
    <sheetView view="pageBreakPreview" topLeftCell="A40" zoomScale="140" zoomScaleNormal="80" zoomScaleSheetLayoutView="140" workbookViewId="0">
      <selection activeCell="E66" sqref="E66:G66"/>
    </sheetView>
  </sheetViews>
  <sheetFormatPr defaultRowHeight="14.25"/>
  <cols>
    <col min="1" max="1" width="5.625" style="163" customWidth="1"/>
    <col min="2" max="2" width="35.875" style="202" customWidth="1"/>
    <col min="3" max="3" width="9.5" style="163" customWidth="1"/>
    <col min="4" max="4" width="7.125" style="163" customWidth="1"/>
    <col min="5" max="13" width="8.125" style="163" customWidth="1"/>
    <col min="14" max="14" width="8" style="163" customWidth="1"/>
    <col min="15" max="256" width="9" style="19"/>
    <col min="257" max="257" width="42.625" style="19" customWidth="1"/>
    <col min="258" max="258" width="14" style="19" customWidth="1"/>
    <col min="259" max="259" width="9.25" style="19" bestFit="1" customWidth="1"/>
    <col min="260" max="260" width="11.25" style="19" customWidth="1"/>
    <col min="261" max="267" width="12.625" style="19" customWidth="1"/>
    <col min="268" max="268" width="10.5" style="19" customWidth="1"/>
    <col min="269" max="512" width="9" style="19"/>
    <col min="513" max="513" width="42.625" style="19" customWidth="1"/>
    <col min="514" max="514" width="14" style="19" customWidth="1"/>
    <col min="515" max="515" width="9.25" style="19" bestFit="1" customWidth="1"/>
    <col min="516" max="516" width="11.25" style="19" customWidth="1"/>
    <col min="517" max="523" width="12.625" style="19" customWidth="1"/>
    <col min="524" max="524" width="10.5" style="19" customWidth="1"/>
    <col min="525" max="768" width="9" style="19"/>
    <col min="769" max="769" width="42.625" style="19" customWidth="1"/>
    <col min="770" max="770" width="14" style="19" customWidth="1"/>
    <col min="771" max="771" width="9.25" style="19" bestFit="1" customWidth="1"/>
    <col min="772" max="772" width="11.25" style="19" customWidth="1"/>
    <col min="773" max="779" width="12.625" style="19" customWidth="1"/>
    <col min="780" max="780" width="10.5" style="19" customWidth="1"/>
    <col min="781" max="1024" width="9" style="19"/>
    <col min="1025" max="1025" width="42.625" style="19" customWidth="1"/>
    <col min="1026" max="1026" width="14" style="19" customWidth="1"/>
    <col min="1027" max="1027" width="9.25" style="19" bestFit="1" customWidth="1"/>
    <col min="1028" max="1028" width="11.25" style="19" customWidth="1"/>
    <col min="1029" max="1035" width="12.625" style="19" customWidth="1"/>
    <col min="1036" max="1036" width="10.5" style="19" customWidth="1"/>
    <col min="1037" max="1280" width="9" style="19"/>
    <col min="1281" max="1281" width="42.625" style="19" customWidth="1"/>
    <col min="1282" max="1282" width="14" style="19" customWidth="1"/>
    <col min="1283" max="1283" width="9.25" style="19" bestFit="1" customWidth="1"/>
    <col min="1284" max="1284" width="11.25" style="19" customWidth="1"/>
    <col min="1285" max="1291" width="12.625" style="19" customWidth="1"/>
    <col min="1292" max="1292" width="10.5" style="19" customWidth="1"/>
    <col min="1293" max="1536" width="9" style="19"/>
    <col min="1537" max="1537" width="42.625" style="19" customWidth="1"/>
    <col min="1538" max="1538" width="14" style="19" customWidth="1"/>
    <col min="1539" max="1539" width="9.25" style="19" bestFit="1" customWidth="1"/>
    <col min="1540" max="1540" width="11.25" style="19" customWidth="1"/>
    <col min="1541" max="1547" width="12.625" style="19" customWidth="1"/>
    <col min="1548" max="1548" width="10.5" style="19" customWidth="1"/>
    <col min="1549" max="1792" width="9" style="19"/>
    <col min="1793" max="1793" width="42.625" style="19" customWidth="1"/>
    <col min="1794" max="1794" width="14" style="19" customWidth="1"/>
    <col min="1795" max="1795" width="9.25" style="19" bestFit="1" customWidth="1"/>
    <col min="1796" max="1796" width="11.25" style="19" customWidth="1"/>
    <col min="1797" max="1803" width="12.625" style="19" customWidth="1"/>
    <col min="1804" max="1804" width="10.5" style="19" customWidth="1"/>
    <col min="1805" max="2048" width="9" style="19"/>
    <col min="2049" max="2049" width="42.625" style="19" customWidth="1"/>
    <col min="2050" max="2050" width="14" style="19" customWidth="1"/>
    <col min="2051" max="2051" width="9.25" style="19" bestFit="1" customWidth="1"/>
    <col min="2052" max="2052" width="11.25" style="19" customWidth="1"/>
    <col min="2053" max="2059" width="12.625" style="19" customWidth="1"/>
    <col min="2060" max="2060" width="10.5" style="19" customWidth="1"/>
    <col min="2061" max="2304" width="9" style="19"/>
    <col min="2305" max="2305" width="42.625" style="19" customWidth="1"/>
    <col min="2306" max="2306" width="14" style="19" customWidth="1"/>
    <col min="2307" max="2307" width="9.25" style="19" bestFit="1" customWidth="1"/>
    <col min="2308" max="2308" width="11.25" style="19" customWidth="1"/>
    <col min="2309" max="2315" width="12.625" style="19" customWidth="1"/>
    <col min="2316" max="2316" width="10.5" style="19" customWidth="1"/>
    <col min="2317" max="2560" width="9" style="19"/>
    <col min="2561" max="2561" width="42.625" style="19" customWidth="1"/>
    <col min="2562" max="2562" width="14" style="19" customWidth="1"/>
    <col min="2563" max="2563" width="9.25" style="19" bestFit="1" customWidth="1"/>
    <col min="2564" max="2564" width="11.25" style="19" customWidth="1"/>
    <col min="2565" max="2571" width="12.625" style="19" customWidth="1"/>
    <col min="2572" max="2572" width="10.5" style="19" customWidth="1"/>
    <col min="2573" max="2816" width="9" style="19"/>
    <col min="2817" max="2817" width="42.625" style="19" customWidth="1"/>
    <col min="2818" max="2818" width="14" style="19" customWidth="1"/>
    <col min="2819" max="2819" width="9.25" style="19" bestFit="1" customWidth="1"/>
    <col min="2820" max="2820" width="11.25" style="19" customWidth="1"/>
    <col min="2821" max="2827" width="12.625" style="19" customWidth="1"/>
    <col min="2828" max="2828" width="10.5" style="19" customWidth="1"/>
    <col min="2829" max="3072" width="9" style="19"/>
    <col min="3073" max="3073" width="42.625" style="19" customWidth="1"/>
    <col min="3074" max="3074" width="14" style="19" customWidth="1"/>
    <col min="3075" max="3075" width="9.25" style="19" bestFit="1" customWidth="1"/>
    <col min="3076" max="3076" width="11.25" style="19" customWidth="1"/>
    <col min="3077" max="3083" width="12.625" style="19" customWidth="1"/>
    <col min="3084" max="3084" width="10.5" style="19" customWidth="1"/>
    <col min="3085" max="3328" width="9" style="19"/>
    <col min="3329" max="3329" width="42.625" style="19" customWidth="1"/>
    <col min="3330" max="3330" width="14" style="19" customWidth="1"/>
    <col min="3331" max="3331" width="9.25" style="19" bestFit="1" customWidth="1"/>
    <col min="3332" max="3332" width="11.25" style="19" customWidth="1"/>
    <col min="3333" max="3339" width="12.625" style="19" customWidth="1"/>
    <col min="3340" max="3340" width="10.5" style="19" customWidth="1"/>
    <col min="3341" max="3584" width="9" style="19"/>
    <col min="3585" max="3585" width="42.625" style="19" customWidth="1"/>
    <col min="3586" max="3586" width="14" style="19" customWidth="1"/>
    <col min="3587" max="3587" width="9.25" style="19" bestFit="1" customWidth="1"/>
    <col min="3588" max="3588" width="11.25" style="19" customWidth="1"/>
    <col min="3589" max="3595" width="12.625" style="19" customWidth="1"/>
    <col min="3596" max="3596" width="10.5" style="19" customWidth="1"/>
    <col min="3597" max="3840" width="9" style="19"/>
    <col min="3841" max="3841" width="42.625" style="19" customWidth="1"/>
    <col min="3842" max="3842" width="14" style="19" customWidth="1"/>
    <col min="3843" max="3843" width="9.25" style="19" bestFit="1" customWidth="1"/>
    <col min="3844" max="3844" width="11.25" style="19" customWidth="1"/>
    <col min="3845" max="3851" width="12.625" style="19" customWidth="1"/>
    <col min="3852" max="3852" width="10.5" style="19" customWidth="1"/>
    <col min="3853" max="4096" width="9" style="19"/>
    <col min="4097" max="4097" width="42.625" style="19" customWidth="1"/>
    <col min="4098" max="4098" width="14" style="19" customWidth="1"/>
    <col min="4099" max="4099" width="9.25" style="19" bestFit="1" customWidth="1"/>
    <col min="4100" max="4100" width="11.25" style="19" customWidth="1"/>
    <col min="4101" max="4107" width="12.625" style="19" customWidth="1"/>
    <col min="4108" max="4108" width="10.5" style="19" customWidth="1"/>
    <col min="4109" max="4352" width="9" style="19"/>
    <col min="4353" max="4353" width="42.625" style="19" customWidth="1"/>
    <col min="4354" max="4354" width="14" style="19" customWidth="1"/>
    <col min="4355" max="4355" width="9.25" style="19" bestFit="1" customWidth="1"/>
    <col min="4356" max="4356" width="11.25" style="19" customWidth="1"/>
    <col min="4357" max="4363" width="12.625" style="19" customWidth="1"/>
    <col min="4364" max="4364" width="10.5" style="19" customWidth="1"/>
    <col min="4365" max="4608" width="9" style="19"/>
    <col min="4609" max="4609" width="42.625" style="19" customWidth="1"/>
    <col min="4610" max="4610" width="14" style="19" customWidth="1"/>
    <col min="4611" max="4611" width="9.25" style="19" bestFit="1" customWidth="1"/>
    <col min="4612" max="4612" width="11.25" style="19" customWidth="1"/>
    <col min="4613" max="4619" width="12.625" style="19" customWidth="1"/>
    <col min="4620" max="4620" width="10.5" style="19" customWidth="1"/>
    <col min="4621" max="4864" width="9" style="19"/>
    <col min="4865" max="4865" width="42.625" style="19" customWidth="1"/>
    <col min="4866" max="4866" width="14" style="19" customWidth="1"/>
    <col min="4867" max="4867" width="9.25" style="19" bestFit="1" customWidth="1"/>
    <col min="4868" max="4868" width="11.25" style="19" customWidth="1"/>
    <col min="4869" max="4875" width="12.625" style="19" customWidth="1"/>
    <col min="4876" max="4876" width="10.5" style="19" customWidth="1"/>
    <col min="4877" max="5120" width="9" style="19"/>
    <col min="5121" max="5121" width="42.625" style="19" customWidth="1"/>
    <col min="5122" max="5122" width="14" style="19" customWidth="1"/>
    <col min="5123" max="5123" width="9.25" style="19" bestFit="1" customWidth="1"/>
    <col min="5124" max="5124" width="11.25" style="19" customWidth="1"/>
    <col min="5125" max="5131" width="12.625" style="19" customWidth="1"/>
    <col min="5132" max="5132" width="10.5" style="19" customWidth="1"/>
    <col min="5133" max="5376" width="9" style="19"/>
    <col min="5377" max="5377" width="42.625" style="19" customWidth="1"/>
    <col min="5378" max="5378" width="14" style="19" customWidth="1"/>
    <col min="5379" max="5379" width="9.25" style="19" bestFit="1" customWidth="1"/>
    <col min="5380" max="5380" width="11.25" style="19" customWidth="1"/>
    <col min="5381" max="5387" width="12.625" style="19" customWidth="1"/>
    <col min="5388" max="5388" width="10.5" style="19" customWidth="1"/>
    <col min="5389" max="5632" width="9" style="19"/>
    <col min="5633" max="5633" width="42.625" style="19" customWidth="1"/>
    <col min="5634" max="5634" width="14" style="19" customWidth="1"/>
    <col min="5635" max="5635" width="9.25" style="19" bestFit="1" customWidth="1"/>
    <col min="5636" max="5636" width="11.25" style="19" customWidth="1"/>
    <col min="5637" max="5643" width="12.625" style="19" customWidth="1"/>
    <col min="5644" max="5644" width="10.5" style="19" customWidth="1"/>
    <col min="5645" max="5888" width="9" style="19"/>
    <col min="5889" max="5889" width="42.625" style="19" customWidth="1"/>
    <col min="5890" max="5890" width="14" style="19" customWidth="1"/>
    <col min="5891" max="5891" width="9.25" style="19" bestFit="1" customWidth="1"/>
    <col min="5892" max="5892" width="11.25" style="19" customWidth="1"/>
    <col min="5893" max="5899" width="12.625" style="19" customWidth="1"/>
    <col min="5900" max="5900" width="10.5" style="19" customWidth="1"/>
    <col min="5901" max="6144" width="9" style="19"/>
    <col min="6145" max="6145" width="42.625" style="19" customWidth="1"/>
    <col min="6146" max="6146" width="14" style="19" customWidth="1"/>
    <col min="6147" max="6147" width="9.25" style="19" bestFit="1" customWidth="1"/>
    <col min="6148" max="6148" width="11.25" style="19" customWidth="1"/>
    <col min="6149" max="6155" width="12.625" style="19" customWidth="1"/>
    <col min="6156" max="6156" width="10.5" style="19" customWidth="1"/>
    <col min="6157" max="6400" width="9" style="19"/>
    <col min="6401" max="6401" width="42.625" style="19" customWidth="1"/>
    <col min="6402" max="6402" width="14" style="19" customWidth="1"/>
    <col min="6403" max="6403" width="9.25" style="19" bestFit="1" customWidth="1"/>
    <col min="6404" max="6404" width="11.25" style="19" customWidth="1"/>
    <col min="6405" max="6411" width="12.625" style="19" customWidth="1"/>
    <col min="6412" max="6412" width="10.5" style="19" customWidth="1"/>
    <col min="6413" max="6656" width="9" style="19"/>
    <col min="6657" max="6657" width="42.625" style="19" customWidth="1"/>
    <col min="6658" max="6658" width="14" style="19" customWidth="1"/>
    <col min="6659" max="6659" width="9.25" style="19" bestFit="1" customWidth="1"/>
    <col min="6660" max="6660" width="11.25" style="19" customWidth="1"/>
    <col min="6661" max="6667" width="12.625" style="19" customWidth="1"/>
    <col min="6668" max="6668" width="10.5" style="19" customWidth="1"/>
    <col min="6669" max="6912" width="9" style="19"/>
    <col min="6913" max="6913" width="42.625" style="19" customWidth="1"/>
    <col min="6914" max="6914" width="14" style="19" customWidth="1"/>
    <col min="6915" max="6915" width="9.25" style="19" bestFit="1" customWidth="1"/>
    <col min="6916" max="6916" width="11.25" style="19" customWidth="1"/>
    <col min="6917" max="6923" width="12.625" style="19" customWidth="1"/>
    <col min="6924" max="6924" width="10.5" style="19" customWidth="1"/>
    <col min="6925" max="7168" width="9" style="19"/>
    <col min="7169" max="7169" width="42.625" style="19" customWidth="1"/>
    <col min="7170" max="7170" width="14" style="19" customWidth="1"/>
    <col min="7171" max="7171" width="9.25" style="19" bestFit="1" customWidth="1"/>
    <col min="7172" max="7172" width="11.25" style="19" customWidth="1"/>
    <col min="7173" max="7179" width="12.625" style="19" customWidth="1"/>
    <col min="7180" max="7180" width="10.5" style="19" customWidth="1"/>
    <col min="7181" max="7424" width="9" style="19"/>
    <col min="7425" max="7425" width="42.625" style="19" customWidth="1"/>
    <col min="7426" max="7426" width="14" style="19" customWidth="1"/>
    <col min="7427" max="7427" width="9.25" style="19" bestFit="1" customWidth="1"/>
    <col min="7428" max="7428" width="11.25" style="19" customWidth="1"/>
    <col min="7429" max="7435" width="12.625" style="19" customWidth="1"/>
    <col min="7436" max="7436" width="10.5" style="19" customWidth="1"/>
    <col min="7437" max="7680" width="9" style="19"/>
    <col min="7681" max="7681" width="42.625" style="19" customWidth="1"/>
    <col min="7682" max="7682" width="14" style="19" customWidth="1"/>
    <col min="7683" max="7683" width="9.25" style="19" bestFit="1" customWidth="1"/>
    <col min="7684" max="7684" width="11.25" style="19" customWidth="1"/>
    <col min="7685" max="7691" width="12.625" style="19" customWidth="1"/>
    <col min="7692" max="7692" width="10.5" style="19" customWidth="1"/>
    <col min="7693" max="7936" width="9" style="19"/>
    <col min="7937" max="7937" width="42.625" style="19" customWidth="1"/>
    <col min="7938" max="7938" width="14" style="19" customWidth="1"/>
    <col min="7939" max="7939" width="9.25" style="19" bestFit="1" customWidth="1"/>
    <col min="7940" max="7940" width="11.25" style="19" customWidth="1"/>
    <col min="7941" max="7947" width="12.625" style="19" customWidth="1"/>
    <col min="7948" max="7948" width="10.5" style="19" customWidth="1"/>
    <col min="7949" max="8192" width="9" style="19"/>
    <col min="8193" max="8193" width="42.625" style="19" customWidth="1"/>
    <col min="8194" max="8194" width="14" style="19" customWidth="1"/>
    <col min="8195" max="8195" width="9.25" style="19" bestFit="1" customWidth="1"/>
    <col min="8196" max="8196" width="11.25" style="19" customWidth="1"/>
    <col min="8197" max="8203" width="12.625" style="19" customWidth="1"/>
    <col min="8204" max="8204" width="10.5" style="19" customWidth="1"/>
    <col min="8205" max="8448" width="9" style="19"/>
    <col min="8449" max="8449" width="42.625" style="19" customWidth="1"/>
    <col min="8450" max="8450" width="14" style="19" customWidth="1"/>
    <col min="8451" max="8451" width="9.25" style="19" bestFit="1" customWidth="1"/>
    <col min="8452" max="8452" width="11.25" style="19" customWidth="1"/>
    <col min="8453" max="8459" width="12.625" style="19" customWidth="1"/>
    <col min="8460" max="8460" width="10.5" style="19" customWidth="1"/>
    <col min="8461" max="8704" width="9" style="19"/>
    <col min="8705" max="8705" width="42.625" style="19" customWidth="1"/>
    <col min="8706" max="8706" width="14" style="19" customWidth="1"/>
    <col min="8707" max="8707" width="9.25" style="19" bestFit="1" customWidth="1"/>
    <col min="8708" max="8708" width="11.25" style="19" customWidth="1"/>
    <col min="8709" max="8715" width="12.625" style="19" customWidth="1"/>
    <col min="8716" max="8716" width="10.5" style="19" customWidth="1"/>
    <col min="8717" max="8960" width="9" style="19"/>
    <col min="8961" max="8961" width="42.625" style="19" customWidth="1"/>
    <col min="8962" max="8962" width="14" style="19" customWidth="1"/>
    <col min="8963" max="8963" width="9.25" style="19" bestFit="1" customWidth="1"/>
    <col min="8964" max="8964" width="11.25" style="19" customWidth="1"/>
    <col min="8965" max="8971" width="12.625" style="19" customWidth="1"/>
    <col min="8972" max="8972" width="10.5" style="19" customWidth="1"/>
    <col min="8973" max="9216" width="9" style="19"/>
    <col min="9217" max="9217" width="42.625" style="19" customWidth="1"/>
    <col min="9218" max="9218" width="14" style="19" customWidth="1"/>
    <col min="9219" max="9219" width="9.25" style="19" bestFit="1" customWidth="1"/>
    <col min="9220" max="9220" width="11.25" style="19" customWidth="1"/>
    <col min="9221" max="9227" width="12.625" style="19" customWidth="1"/>
    <col min="9228" max="9228" width="10.5" style="19" customWidth="1"/>
    <col min="9229" max="9472" width="9" style="19"/>
    <col min="9473" max="9473" width="42.625" style="19" customWidth="1"/>
    <col min="9474" max="9474" width="14" style="19" customWidth="1"/>
    <col min="9475" max="9475" width="9.25" style="19" bestFit="1" customWidth="1"/>
    <col min="9476" max="9476" width="11.25" style="19" customWidth="1"/>
    <col min="9477" max="9483" width="12.625" style="19" customWidth="1"/>
    <col min="9484" max="9484" width="10.5" style="19" customWidth="1"/>
    <col min="9485" max="9728" width="9" style="19"/>
    <col min="9729" max="9729" width="42.625" style="19" customWidth="1"/>
    <col min="9730" max="9730" width="14" style="19" customWidth="1"/>
    <col min="9731" max="9731" width="9.25" style="19" bestFit="1" customWidth="1"/>
    <col min="9732" max="9732" width="11.25" style="19" customWidth="1"/>
    <col min="9733" max="9739" width="12.625" style="19" customWidth="1"/>
    <col min="9740" max="9740" width="10.5" style="19" customWidth="1"/>
    <col min="9741" max="9984" width="9" style="19"/>
    <col min="9985" max="9985" width="42.625" style="19" customWidth="1"/>
    <col min="9986" max="9986" width="14" style="19" customWidth="1"/>
    <col min="9987" max="9987" width="9.25" style="19" bestFit="1" customWidth="1"/>
    <col min="9988" max="9988" width="11.25" style="19" customWidth="1"/>
    <col min="9989" max="9995" width="12.625" style="19" customWidth="1"/>
    <col min="9996" max="9996" width="10.5" style="19" customWidth="1"/>
    <col min="9997" max="10240" width="9" style="19"/>
    <col min="10241" max="10241" width="42.625" style="19" customWidth="1"/>
    <col min="10242" max="10242" width="14" style="19" customWidth="1"/>
    <col min="10243" max="10243" width="9.25" style="19" bestFit="1" customWidth="1"/>
    <col min="10244" max="10244" width="11.25" style="19" customWidth="1"/>
    <col min="10245" max="10251" width="12.625" style="19" customWidth="1"/>
    <col min="10252" max="10252" width="10.5" style="19" customWidth="1"/>
    <col min="10253" max="10496" width="9" style="19"/>
    <col min="10497" max="10497" width="42.625" style="19" customWidth="1"/>
    <col min="10498" max="10498" width="14" style="19" customWidth="1"/>
    <col min="10499" max="10499" width="9.25" style="19" bestFit="1" customWidth="1"/>
    <col min="10500" max="10500" width="11.25" style="19" customWidth="1"/>
    <col min="10501" max="10507" width="12.625" style="19" customWidth="1"/>
    <col min="10508" max="10508" width="10.5" style="19" customWidth="1"/>
    <col min="10509" max="10752" width="9" style="19"/>
    <col min="10753" max="10753" width="42.625" style="19" customWidth="1"/>
    <col min="10754" max="10754" width="14" style="19" customWidth="1"/>
    <col min="10755" max="10755" width="9.25" style="19" bestFit="1" customWidth="1"/>
    <col min="10756" max="10756" width="11.25" style="19" customWidth="1"/>
    <col min="10757" max="10763" width="12.625" style="19" customWidth="1"/>
    <col min="10764" max="10764" width="10.5" style="19" customWidth="1"/>
    <col min="10765" max="11008" width="9" style="19"/>
    <col min="11009" max="11009" width="42.625" style="19" customWidth="1"/>
    <col min="11010" max="11010" width="14" style="19" customWidth="1"/>
    <col min="11011" max="11011" width="9.25" style="19" bestFit="1" customWidth="1"/>
    <col min="11012" max="11012" width="11.25" style="19" customWidth="1"/>
    <col min="11013" max="11019" width="12.625" style="19" customWidth="1"/>
    <col min="11020" max="11020" width="10.5" style="19" customWidth="1"/>
    <col min="11021" max="11264" width="9" style="19"/>
    <col min="11265" max="11265" width="42.625" style="19" customWidth="1"/>
    <col min="11266" max="11266" width="14" style="19" customWidth="1"/>
    <col min="11267" max="11267" width="9.25" style="19" bestFit="1" customWidth="1"/>
    <col min="11268" max="11268" width="11.25" style="19" customWidth="1"/>
    <col min="11269" max="11275" width="12.625" style="19" customWidth="1"/>
    <col min="11276" max="11276" width="10.5" style="19" customWidth="1"/>
    <col min="11277" max="11520" width="9" style="19"/>
    <col min="11521" max="11521" width="42.625" style="19" customWidth="1"/>
    <col min="11522" max="11522" width="14" style="19" customWidth="1"/>
    <col min="11523" max="11523" width="9.25" style="19" bestFit="1" customWidth="1"/>
    <col min="11524" max="11524" width="11.25" style="19" customWidth="1"/>
    <col min="11525" max="11531" width="12.625" style="19" customWidth="1"/>
    <col min="11532" max="11532" width="10.5" style="19" customWidth="1"/>
    <col min="11533" max="11776" width="9" style="19"/>
    <col min="11777" max="11777" width="42.625" style="19" customWidth="1"/>
    <col min="11778" max="11778" width="14" style="19" customWidth="1"/>
    <col min="11779" max="11779" width="9.25" style="19" bestFit="1" customWidth="1"/>
    <col min="11780" max="11780" width="11.25" style="19" customWidth="1"/>
    <col min="11781" max="11787" width="12.625" style="19" customWidth="1"/>
    <col min="11788" max="11788" width="10.5" style="19" customWidth="1"/>
    <col min="11789" max="12032" width="9" style="19"/>
    <col min="12033" max="12033" width="42.625" style="19" customWidth="1"/>
    <col min="12034" max="12034" width="14" style="19" customWidth="1"/>
    <col min="12035" max="12035" width="9.25" style="19" bestFit="1" customWidth="1"/>
    <col min="12036" max="12036" width="11.25" style="19" customWidth="1"/>
    <col min="12037" max="12043" width="12.625" style="19" customWidth="1"/>
    <col min="12044" max="12044" width="10.5" style="19" customWidth="1"/>
    <col min="12045" max="12288" width="9" style="19"/>
    <col min="12289" max="12289" width="42.625" style="19" customWidth="1"/>
    <col min="12290" max="12290" width="14" style="19" customWidth="1"/>
    <col min="12291" max="12291" width="9.25" style="19" bestFit="1" customWidth="1"/>
    <col min="12292" max="12292" width="11.25" style="19" customWidth="1"/>
    <col min="12293" max="12299" width="12.625" style="19" customWidth="1"/>
    <col min="12300" max="12300" width="10.5" style="19" customWidth="1"/>
    <col min="12301" max="12544" width="9" style="19"/>
    <col min="12545" max="12545" width="42.625" style="19" customWidth="1"/>
    <col min="12546" max="12546" width="14" style="19" customWidth="1"/>
    <col min="12547" max="12547" width="9.25" style="19" bestFit="1" customWidth="1"/>
    <col min="12548" max="12548" width="11.25" style="19" customWidth="1"/>
    <col min="12549" max="12555" width="12.625" style="19" customWidth="1"/>
    <col min="12556" max="12556" width="10.5" style="19" customWidth="1"/>
    <col min="12557" max="12800" width="9" style="19"/>
    <col min="12801" max="12801" width="42.625" style="19" customWidth="1"/>
    <col min="12802" max="12802" width="14" style="19" customWidth="1"/>
    <col min="12803" max="12803" width="9.25" style="19" bestFit="1" customWidth="1"/>
    <col min="12804" max="12804" width="11.25" style="19" customWidth="1"/>
    <col min="12805" max="12811" width="12.625" style="19" customWidth="1"/>
    <col min="12812" max="12812" width="10.5" style="19" customWidth="1"/>
    <col min="12813" max="13056" width="9" style="19"/>
    <col min="13057" max="13057" width="42.625" style="19" customWidth="1"/>
    <col min="13058" max="13058" width="14" style="19" customWidth="1"/>
    <col min="13059" max="13059" width="9.25" style="19" bestFit="1" customWidth="1"/>
    <col min="13060" max="13060" width="11.25" style="19" customWidth="1"/>
    <col min="13061" max="13067" width="12.625" style="19" customWidth="1"/>
    <col min="13068" max="13068" width="10.5" style="19" customWidth="1"/>
    <col min="13069" max="13312" width="9" style="19"/>
    <col min="13313" max="13313" width="42.625" style="19" customWidth="1"/>
    <col min="13314" max="13314" width="14" style="19" customWidth="1"/>
    <col min="13315" max="13315" width="9.25" style="19" bestFit="1" customWidth="1"/>
    <col min="13316" max="13316" width="11.25" style="19" customWidth="1"/>
    <col min="13317" max="13323" width="12.625" style="19" customWidth="1"/>
    <col min="13324" max="13324" width="10.5" style="19" customWidth="1"/>
    <col min="13325" max="13568" width="9" style="19"/>
    <col min="13569" max="13569" width="42.625" style="19" customWidth="1"/>
    <col min="13570" max="13570" width="14" style="19" customWidth="1"/>
    <col min="13571" max="13571" width="9.25" style="19" bestFit="1" customWidth="1"/>
    <col min="13572" max="13572" width="11.25" style="19" customWidth="1"/>
    <col min="13573" max="13579" width="12.625" style="19" customWidth="1"/>
    <col min="13580" max="13580" width="10.5" style="19" customWidth="1"/>
    <col min="13581" max="13824" width="9" style="19"/>
    <col min="13825" max="13825" width="42.625" style="19" customWidth="1"/>
    <col min="13826" max="13826" width="14" style="19" customWidth="1"/>
    <col min="13827" max="13827" width="9.25" style="19" bestFit="1" customWidth="1"/>
    <col min="13828" max="13828" width="11.25" style="19" customWidth="1"/>
    <col min="13829" max="13835" width="12.625" style="19" customWidth="1"/>
    <col min="13836" max="13836" width="10.5" style="19" customWidth="1"/>
    <col min="13837" max="14080" width="9" style="19"/>
    <col min="14081" max="14081" width="42.625" style="19" customWidth="1"/>
    <col min="14082" max="14082" width="14" style="19" customWidth="1"/>
    <col min="14083" max="14083" width="9.25" style="19" bestFit="1" customWidth="1"/>
    <col min="14084" max="14084" width="11.25" style="19" customWidth="1"/>
    <col min="14085" max="14091" width="12.625" style="19" customWidth="1"/>
    <col min="14092" max="14092" width="10.5" style="19" customWidth="1"/>
    <col min="14093" max="14336" width="9" style="19"/>
    <col min="14337" max="14337" width="42.625" style="19" customWidth="1"/>
    <col min="14338" max="14338" width="14" style="19" customWidth="1"/>
    <col min="14339" max="14339" width="9.25" style="19" bestFit="1" customWidth="1"/>
    <col min="14340" max="14340" width="11.25" style="19" customWidth="1"/>
    <col min="14341" max="14347" width="12.625" style="19" customWidth="1"/>
    <col min="14348" max="14348" width="10.5" style="19" customWidth="1"/>
    <col min="14349" max="14592" width="9" style="19"/>
    <col min="14593" max="14593" width="42.625" style="19" customWidth="1"/>
    <col min="14594" max="14594" width="14" style="19" customWidth="1"/>
    <col min="14595" max="14595" width="9.25" style="19" bestFit="1" customWidth="1"/>
    <col min="14596" max="14596" width="11.25" style="19" customWidth="1"/>
    <col min="14597" max="14603" width="12.625" style="19" customWidth="1"/>
    <col min="14604" max="14604" width="10.5" style="19" customWidth="1"/>
    <col min="14605" max="14848" width="9" style="19"/>
    <col min="14849" max="14849" width="42.625" style="19" customWidth="1"/>
    <col min="14850" max="14850" width="14" style="19" customWidth="1"/>
    <col min="14851" max="14851" width="9.25" style="19" bestFit="1" customWidth="1"/>
    <col min="14852" max="14852" width="11.25" style="19" customWidth="1"/>
    <col min="14853" max="14859" width="12.625" style="19" customWidth="1"/>
    <col min="14860" max="14860" width="10.5" style="19" customWidth="1"/>
    <col min="14861" max="15104" width="9" style="19"/>
    <col min="15105" max="15105" width="42.625" style="19" customWidth="1"/>
    <col min="15106" max="15106" width="14" style="19" customWidth="1"/>
    <col min="15107" max="15107" width="9.25" style="19" bestFit="1" customWidth="1"/>
    <col min="15108" max="15108" width="11.25" style="19" customWidth="1"/>
    <col min="15109" max="15115" width="12.625" style="19" customWidth="1"/>
    <col min="15116" max="15116" width="10.5" style="19" customWidth="1"/>
    <col min="15117" max="15360" width="9" style="19"/>
    <col min="15361" max="15361" width="42.625" style="19" customWidth="1"/>
    <col min="15362" max="15362" width="14" style="19" customWidth="1"/>
    <col min="15363" max="15363" width="9.25" style="19" bestFit="1" customWidth="1"/>
    <col min="15364" max="15364" width="11.25" style="19" customWidth="1"/>
    <col min="15365" max="15371" width="12.625" style="19" customWidth="1"/>
    <col min="15372" max="15372" width="10.5" style="19" customWidth="1"/>
    <col min="15373" max="15616" width="9" style="19"/>
    <col min="15617" max="15617" width="42.625" style="19" customWidth="1"/>
    <col min="15618" max="15618" width="14" style="19" customWidth="1"/>
    <col min="15619" max="15619" width="9.25" style="19" bestFit="1" customWidth="1"/>
    <col min="15620" max="15620" width="11.25" style="19" customWidth="1"/>
    <col min="15621" max="15627" width="12.625" style="19" customWidth="1"/>
    <col min="15628" max="15628" width="10.5" style="19" customWidth="1"/>
    <col min="15629" max="15872" width="9" style="19"/>
    <col min="15873" max="15873" width="42.625" style="19" customWidth="1"/>
    <col min="15874" max="15874" width="14" style="19" customWidth="1"/>
    <col min="15875" max="15875" width="9.25" style="19" bestFit="1" customWidth="1"/>
    <col min="15876" max="15876" width="11.25" style="19" customWidth="1"/>
    <col min="15877" max="15883" width="12.625" style="19" customWidth="1"/>
    <col min="15884" max="15884" width="10.5" style="19" customWidth="1"/>
    <col min="15885" max="16128" width="9" style="19"/>
    <col min="16129" max="16129" width="42.625" style="19" customWidth="1"/>
    <col min="16130" max="16130" width="14" style="19" customWidth="1"/>
    <col min="16131" max="16131" width="9.25" style="19" bestFit="1" customWidth="1"/>
    <col min="16132" max="16132" width="11.25" style="19" customWidth="1"/>
    <col min="16133" max="16139" width="12.625" style="19" customWidth="1"/>
    <col min="16140" max="16140" width="10.5" style="19" customWidth="1"/>
    <col min="16141" max="16384" width="9" style="19"/>
  </cols>
  <sheetData>
    <row r="1" spans="1:14" s="18" customFormat="1">
      <c r="A1" s="20" t="s">
        <v>1254</v>
      </c>
      <c r="B1" s="199"/>
      <c r="C1" s="147"/>
      <c r="D1" s="148"/>
      <c r="E1" s="149"/>
      <c r="F1" s="150"/>
      <c r="G1" s="150"/>
      <c r="H1" s="148"/>
      <c r="I1" s="152"/>
      <c r="J1" s="20" t="s">
        <v>1249</v>
      </c>
      <c r="K1" s="20"/>
      <c r="L1" s="151"/>
      <c r="M1" s="151"/>
      <c r="N1" s="152"/>
    </row>
    <row r="2" spans="1:14" s="18" customFormat="1">
      <c r="A2" s="27" t="s">
        <v>1252</v>
      </c>
      <c r="B2" s="200"/>
      <c r="C2" s="144"/>
      <c r="D2" s="145"/>
      <c r="E2" s="154"/>
      <c r="F2" s="155"/>
      <c r="G2" s="143"/>
      <c r="H2" s="145"/>
      <c r="I2" s="156"/>
      <c r="J2" s="27" t="s">
        <v>1251</v>
      </c>
      <c r="K2" s="27"/>
      <c r="L2" s="146"/>
      <c r="M2" s="146"/>
      <c r="N2" s="156"/>
    </row>
    <row r="3" spans="1:14" s="18" customFormat="1" ht="15" thickBot="1">
      <c r="A3" s="34" t="s">
        <v>1253</v>
      </c>
      <c r="B3" s="201"/>
      <c r="C3" s="157"/>
      <c r="D3" s="158"/>
      <c r="E3" s="159"/>
      <c r="F3" s="160"/>
      <c r="G3" s="160"/>
      <c r="H3" s="158"/>
      <c r="I3" s="162"/>
      <c r="J3" s="39" t="s">
        <v>1241</v>
      </c>
      <c r="K3" s="39"/>
      <c r="L3" s="161"/>
      <c r="M3" s="161"/>
      <c r="N3" s="162"/>
    </row>
    <row r="4" spans="1:14" s="18" customFormat="1" ht="15" thickBot="1">
      <c r="A4" s="153"/>
      <c r="B4" s="200"/>
      <c r="C4" s="144"/>
      <c r="D4" s="145"/>
      <c r="E4" s="154"/>
      <c r="F4" s="143"/>
      <c r="G4" s="143"/>
      <c r="H4" s="145"/>
      <c r="I4" s="146"/>
      <c r="J4" s="146"/>
      <c r="K4" s="146"/>
      <c r="L4" s="146"/>
      <c r="M4" s="146"/>
      <c r="N4" s="146"/>
    </row>
    <row r="5" spans="1:14" s="18" customFormat="1" ht="15.75" thickBot="1">
      <c r="A5" s="231" t="s">
        <v>1260</v>
      </c>
      <c r="B5" s="232"/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3"/>
    </row>
    <row r="6" spans="1:14" ht="15" thickBot="1">
      <c r="A6" s="208"/>
      <c r="B6" s="209"/>
      <c r="C6" s="210"/>
      <c r="D6" s="210"/>
      <c r="E6" s="210"/>
      <c r="F6" s="210"/>
      <c r="G6" s="210"/>
      <c r="H6" s="210"/>
      <c r="I6" s="210"/>
      <c r="J6" s="210"/>
      <c r="K6" s="210"/>
      <c r="L6" s="210"/>
      <c r="M6" s="210"/>
      <c r="N6" s="211"/>
    </row>
    <row r="7" spans="1:14" ht="12.75">
      <c r="A7" s="224" t="s">
        <v>76</v>
      </c>
      <c r="B7" s="225" t="s">
        <v>79</v>
      </c>
      <c r="C7" s="226" t="s">
        <v>82</v>
      </c>
      <c r="D7" s="226" t="s">
        <v>1242</v>
      </c>
      <c r="E7" s="226">
        <v>1</v>
      </c>
      <c r="F7" s="226">
        <v>2</v>
      </c>
      <c r="G7" s="226">
        <v>3</v>
      </c>
      <c r="H7" s="226">
        <v>4</v>
      </c>
      <c r="I7" s="226">
        <v>5</v>
      </c>
      <c r="J7" s="226">
        <v>6</v>
      </c>
      <c r="K7" s="226">
        <v>7</v>
      </c>
      <c r="L7" s="226">
        <v>8</v>
      </c>
      <c r="M7" s="226">
        <v>9</v>
      </c>
      <c r="N7" s="227">
        <v>10</v>
      </c>
    </row>
    <row r="8" spans="1:14" ht="12.75">
      <c r="A8" s="215"/>
      <c r="B8" s="223"/>
      <c r="C8" s="186"/>
      <c r="D8" s="186"/>
      <c r="E8" s="170"/>
      <c r="F8" s="170"/>
      <c r="G8" s="170"/>
      <c r="H8" s="170"/>
      <c r="I8" s="170"/>
      <c r="J8" s="170"/>
      <c r="K8" s="170"/>
      <c r="L8" s="170"/>
      <c r="M8" s="170"/>
      <c r="N8" s="212"/>
    </row>
    <row r="9" spans="1:14" ht="12.75">
      <c r="A9" s="165">
        <v>1</v>
      </c>
      <c r="B9" s="205" t="s">
        <v>107</v>
      </c>
      <c r="C9" s="166">
        <f>'TIPO 1 sapata-220 v'!J17</f>
        <v>36506.450000000004</v>
      </c>
      <c r="D9" s="167">
        <f>ROUND(C9/C58,2)</f>
        <v>0.02</v>
      </c>
      <c r="E9" s="168">
        <v>1</v>
      </c>
      <c r="F9" s="169"/>
      <c r="G9" s="170"/>
      <c r="H9" s="170"/>
      <c r="I9" s="170"/>
      <c r="J9" s="170"/>
      <c r="K9" s="170"/>
      <c r="L9" s="170"/>
      <c r="M9" s="171"/>
      <c r="N9" s="212"/>
    </row>
    <row r="10" spans="1:14" ht="12.75">
      <c r="A10" s="165"/>
      <c r="B10" s="206"/>
      <c r="C10" s="166"/>
      <c r="D10" s="167"/>
      <c r="E10" s="172">
        <f>C9*E9</f>
        <v>36506.450000000004</v>
      </c>
      <c r="F10" s="172"/>
      <c r="G10" s="170"/>
      <c r="H10" s="170"/>
      <c r="I10" s="170"/>
      <c r="J10" s="170"/>
      <c r="K10" s="170"/>
      <c r="L10" s="170"/>
      <c r="M10" s="171"/>
      <c r="N10" s="212"/>
    </row>
    <row r="11" spans="1:14" ht="12.75">
      <c r="A11" s="165">
        <v>2</v>
      </c>
      <c r="B11" s="188" t="s">
        <v>229</v>
      </c>
      <c r="C11" s="166">
        <f>'TIPO 1 sapata-220 v'!J33</f>
        <v>10750.520000000002</v>
      </c>
      <c r="D11" s="167">
        <f>ROUND(C11/C58,2)</f>
        <v>0.01</v>
      </c>
      <c r="E11" s="173">
        <v>0.15</v>
      </c>
      <c r="F11" s="173">
        <v>0.85</v>
      </c>
      <c r="G11" s="169"/>
      <c r="H11" s="170"/>
      <c r="I11" s="170"/>
      <c r="J11" s="170"/>
      <c r="K11" s="170"/>
      <c r="L11" s="170"/>
      <c r="M11" s="171"/>
      <c r="N11" s="212"/>
    </row>
    <row r="12" spans="1:14" ht="12.75">
      <c r="A12" s="165"/>
      <c r="B12" s="206"/>
      <c r="C12" s="166"/>
      <c r="D12" s="167"/>
      <c r="E12" s="172">
        <f>$C11*E11</f>
        <v>1612.5780000000002</v>
      </c>
      <c r="F12" s="172">
        <f>$C11*F11</f>
        <v>9137.9420000000009</v>
      </c>
      <c r="G12" s="172"/>
      <c r="H12" s="170"/>
      <c r="I12" s="170"/>
      <c r="J12" s="170"/>
      <c r="K12" s="170"/>
      <c r="L12" s="170"/>
      <c r="M12" s="171"/>
      <c r="N12" s="212"/>
    </row>
    <row r="13" spans="1:14" ht="12.75">
      <c r="A13" s="165">
        <v>3</v>
      </c>
      <c r="B13" s="188" t="s">
        <v>1243</v>
      </c>
      <c r="C13" s="166">
        <f>'TIPO 1 sapata-220 v'!J66</f>
        <v>111770.93000000001</v>
      </c>
      <c r="D13" s="167">
        <f>ROUND(C13/C58,2)</f>
        <v>0.06</v>
      </c>
      <c r="E13" s="174"/>
      <c r="F13" s="173">
        <v>0.7</v>
      </c>
      <c r="G13" s="173">
        <v>0.3</v>
      </c>
      <c r="H13" s="170"/>
      <c r="I13" s="170"/>
      <c r="J13" s="170"/>
      <c r="K13" s="170"/>
      <c r="L13" s="170"/>
      <c r="M13" s="171"/>
      <c r="N13" s="212"/>
    </row>
    <row r="14" spans="1:14" ht="12.75">
      <c r="A14" s="165"/>
      <c r="B14" s="206"/>
      <c r="C14" s="166"/>
      <c r="D14" s="167"/>
      <c r="E14" s="172"/>
      <c r="F14" s="172">
        <f>C13*F13</f>
        <v>78239.650999999998</v>
      </c>
      <c r="G14" s="172">
        <f>C13*G13</f>
        <v>33531.279000000002</v>
      </c>
      <c r="H14" s="170"/>
      <c r="I14" s="175"/>
      <c r="J14" s="175"/>
      <c r="K14" s="170"/>
      <c r="L14" s="170"/>
      <c r="M14" s="171"/>
      <c r="N14" s="212"/>
    </row>
    <row r="15" spans="1:14" ht="12.75">
      <c r="A15" s="165">
        <v>4</v>
      </c>
      <c r="B15" s="188" t="s">
        <v>124</v>
      </c>
      <c r="C15" s="166">
        <f>'TIPO 1 sapata-220 v'!J86</f>
        <v>114275.02</v>
      </c>
      <c r="D15" s="167">
        <f>ROUND(C15/C58,2)</f>
        <v>0.06</v>
      </c>
      <c r="E15" s="170"/>
      <c r="F15" s="173">
        <v>0.1</v>
      </c>
      <c r="G15" s="173">
        <v>0.7</v>
      </c>
      <c r="H15" s="173">
        <v>0.2</v>
      </c>
      <c r="I15" s="176"/>
      <c r="J15" s="176"/>
      <c r="K15" s="177"/>
      <c r="L15" s="177"/>
      <c r="M15" s="171"/>
      <c r="N15" s="212"/>
    </row>
    <row r="16" spans="1:14" ht="12.75">
      <c r="A16" s="165"/>
      <c r="B16" s="206"/>
      <c r="C16" s="166"/>
      <c r="D16" s="167"/>
      <c r="E16" s="170"/>
      <c r="F16" s="172">
        <f>C15*F15</f>
        <v>11427.502</v>
      </c>
      <c r="G16" s="172">
        <f>C15*G15</f>
        <v>79992.513999999996</v>
      </c>
      <c r="H16" s="172">
        <f>C15*H15</f>
        <v>22855.004000000001</v>
      </c>
      <c r="I16" s="178"/>
      <c r="J16" s="178"/>
      <c r="K16" s="170"/>
      <c r="L16" s="170"/>
      <c r="M16" s="171"/>
      <c r="N16" s="212"/>
    </row>
    <row r="17" spans="1:14" ht="18">
      <c r="A17" s="165">
        <v>5</v>
      </c>
      <c r="B17" s="188" t="s">
        <v>231</v>
      </c>
      <c r="C17" s="166">
        <f>'TIPO 1 sapata-220 v'!J99</f>
        <v>82993.210000000006</v>
      </c>
      <c r="D17" s="167">
        <f>ROUND(C17/C58,2)</f>
        <v>0.05</v>
      </c>
      <c r="E17" s="170"/>
      <c r="F17" s="174"/>
      <c r="G17" s="173">
        <v>0.15</v>
      </c>
      <c r="H17" s="173">
        <v>0.4</v>
      </c>
      <c r="I17" s="173">
        <v>0.45</v>
      </c>
      <c r="J17" s="179"/>
      <c r="K17" s="179"/>
      <c r="L17" s="170"/>
      <c r="M17" s="171"/>
      <c r="N17" s="212"/>
    </row>
    <row r="18" spans="1:14" ht="12.75">
      <c r="A18" s="165"/>
      <c r="B18" s="207"/>
      <c r="C18" s="166"/>
      <c r="D18" s="167"/>
      <c r="E18" s="170"/>
      <c r="F18" s="172"/>
      <c r="G18" s="172">
        <f t="shared" ref="G18:I18" si="0">$C17*G17</f>
        <v>12448.9815</v>
      </c>
      <c r="H18" s="172">
        <f t="shared" si="0"/>
        <v>33197.284000000007</v>
      </c>
      <c r="I18" s="172">
        <f t="shared" si="0"/>
        <v>37346.944500000005</v>
      </c>
      <c r="J18" s="172"/>
      <c r="K18" s="172"/>
      <c r="L18" s="170"/>
      <c r="M18" s="171"/>
      <c r="N18" s="212"/>
    </row>
    <row r="19" spans="1:14" ht="12.75">
      <c r="A19" s="165">
        <v>6</v>
      </c>
      <c r="B19" s="204" t="s">
        <v>129</v>
      </c>
      <c r="C19" s="166">
        <f>'TIPO 1 sapata-220 v'!J150</f>
        <v>203645.43000000008</v>
      </c>
      <c r="D19" s="167">
        <f>ROUND(C19/C58,2)</f>
        <v>0.11</v>
      </c>
      <c r="E19" s="170"/>
      <c r="F19" s="170"/>
      <c r="G19" s="170"/>
      <c r="H19" s="179"/>
      <c r="I19" s="173">
        <v>0.1</v>
      </c>
      <c r="J19" s="173">
        <v>0.4</v>
      </c>
      <c r="K19" s="173">
        <v>0.3</v>
      </c>
      <c r="L19" s="173">
        <v>0.2</v>
      </c>
      <c r="M19" s="180"/>
      <c r="N19" s="212"/>
    </row>
    <row r="20" spans="1:14" ht="12.75">
      <c r="A20" s="165"/>
      <c r="B20" s="207"/>
      <c r="C20" s="166"/>
      <c r="D20" s="167"/>
      <c r="E20" s="170"/>
      <c r="F20" s="170"/>
      <c r="G20" s="170"/>
      <c r="H20" s="172">
        <f>$C19*H19</f>
        <v>0</v>
      </c>
      <c r="I20" s="172">
        <f>$C19*I19</f>
        <v>20364.543000000009</v>
      </c>
      <c r="J20" s="172">
        <f>$C19*J19</f>
        <v>81458.172000000035</v>
      </c>
      <c r="K20" s="172">
        <f>$C19*K19</f>
        <v>61093.629000000023</v>
      </c>
      <c r="L20" s="172">
        <f>$C19*L19</f>
        <v>40729.086000000018</v>
      </c>
      <c r="M20" s="181"/>
      <c r="N20" s="212"/>
    </row>
    <row r="21" spans="1:14" ht="12.75">
      <c r="A21" s="165">
        <v>7</v>
      </c>
      <c r="B21" s="204" t="s">
        <v>232</v>
      </c>
      <c r="C21" s="166">
        <f>'TIPO 1 sapata-220 v'!J159</f>
        <v>372831.55999999994</v>
      </c>
      <c r="D21" s="167">
        <f>ROUND(C21/C58,2)</f>
        <v>0.2</v>
      </c>
      <c r="E21" s="170"/>
      <c r="F21" s="170"/>
      <c r="G21" s="173">
        <v>0.25</v>
      </c>
      <c r="H21" s="173">
        <v>0.35</v>
      </c>
      <c r="I21" s="173">
        <v>0.25</v>
      </c>
      <c r="J21" s="173">
        <v>0.15</v>
      </c>
      <c r="K21" s="176"/>
      <c r="L21" s="176"/>
      <c r="M21" s="171"/>
      <c r="N21" s="212"/>
    </row>
    <row r="22" spans="1:14" ht="12.75">
      <c r="A22" s="165"/>
      <c r="B22" s="207"/>
      <c r="C22" s="166"/>
      <c r="D22" s="167"/>
      <c r="E22" s="170"/>
      <c r="F22" s="170"/>
      <c r="G22" s="172">
        <f>$C21*G21</f>
        <v>93207.889999999985</v>
      </c>
      <c r="H22" s="172">
        <f>$C21*H21</f>
        <v>130491.04599999997</v>
      </c>
      <c r="I22" s="172">
        <f>$C21*I21</f>
        <v>93207.889999999985</v>
      </c>
      <c r="J22" s="178">
        <f>J21*C21</f>
        <v>55924.733999999989</v>
      </c>
      <c r="K22" s="172"/>
      <c r="L22" s="172"/>
      <c r="M22" s="171"/>
      <c r="N22" s="212"/>
    </row>
    <row r="23" spans="1:14" ht="12.75">
      <c r="A23" s="165">
        <v>8</v>
      </c>
      <c r="B23" s="204" t="s">
        <v>465</v>
      </c>
      <c r="C23" s="166">
        <f>'TIPO 1 sapata-220 v'!J163</f>
        <v>4960.7700000000004</v>
      </c>
      <c r="D23" s="167">
        <f>ROUND(C23/C58,2)</f>
        <v>0</v>
      </c>
      <c r="E23" s="170"/>
      <c r="F23" s="176"/>
      <c r="G23" s="173">
        <v>1</v>
      </c>
      <c r="H23" s="179"/>
      <c r="I23" s="179"/>
      <c r="J23" s="179"/>
      <c r="K23" s="179"/>
      <c r="L23" s="176"/>
      <c r="M23" s="171"/>
      <c r="N23" s="212"/>
    </row>
    <row r="24" spans="1:14" ht="12.75">
      <c r="A24" s="165"/>
      <c r="B24" s="207"/>
      <c r="C24" s="166"/>
      <c r="D24" s="167"/>
      <c r="E24" s="170"/>
      <c r="F24" s="178"/>
      <c r="G24" s="172">
        <f>$C23*G23</f>
        <v>4960.7700000000004</v>
      </c>
      <c r="H24" s="172"/>
      <c r="I24" s="172"/>
      <c r="J24" s="172"/>
      <c r="K24" s="172"/>
      <c r="L24" s="178"/>
      <c r="M24" s="171"/>
      <c r="N24" s="212"/>
    </row>
    <row r="25" spans="1:14" ht="12.75">
      <c r="A25" s="165">
        <v>9</v>
      </c>
      <c r="B25" s="204" t="s">
        <v>233</v>
      </c>
      <c r="C25" s="166">
        <f>'TIPO 1 sapata-220 v'!J178</f>
        <v>251928.71000000002</v>
      </c>
      <c r="D25" s="167">
        <f>ROUND(C25/C58,2)</f>
        <v>0.14000000000000001</v>
      </c>
      <c r="E25" s="170"/>
      <c r="F25" s="170"/>
      <c r="G25" s="170"/>
      <c r="H25" s="173">
        <v>0.15</v>
      </c>
      <c r="I25" s="173">
        <v>0.2</v>
      </c>
      <c r="J25" s="173">
        <v>0.2</v>
      </c>
      <c r="K25" s="182">
        <v>0.2</v>
      </c>
      <c r="L25" s="182">
        <v>0.2</v>
      </c>
      <c r="M25" s="182">
        <v>0.05</v>
      </c>
      <c r="N25" s="212"/>
    </row>
    <row r="26" spans="1:14" ht="12.75">
      <c r="A26" s="165"/>
      <c r="B26" s="207"/>
      <c r="C26" s="166"/>
      <c r="D26" s="167"/>
      <c r="E26" s="170"/>
      <c r="F26" s="170"/>
      <c r="G26" s="170"/>
      <c r="H26" s="172">
        <f>$C25*H25</f>
        <v>37789.306499999999</v>
      </c>
      <c r="I26" s="172">
        <f>$C25*I25</f>
        <v>50385.742000000006</v>
      </c>
      <c r="J26" s="172">
        <f>$C25*J25</f>
        <v>50385.742000000006</v>
      </c>
      <c r="K26" s="172">
        <f>K25*C25</f>
        <v>50385.742000000006</v>
      </c>
      <c r="L26" s="172">
        <f>L25*C25</f>
        <v>50385.742000000006</v>
      </c>
      <c r="M26" s="181">
        <f>M25*C25</f>
        <v>12596.435500000001</v>
      </c>
      <c r="N26" s="212"/>
    </row>
    <row r="27" spans="1:14" ht="18">
      <c r="A27" s="165">
        <v>10</v>
      </c>
      <c r="B27" s="204" t="s">
        <v>554</v>
      </c>
      <c r="C27" s="166">
        <f>'TIPO 1 sapata-220 v'!J203</f>
        <v>165176.44999999998</v>
      </c>
      <c r="D27" s="167">
        <f>ROUND(C27/C58,2)</f>
        <v>0.09</v>
      </c>
      <c r="E27" s="170"/>
      <c r="F27" s="170"/>
      <c r="G27" s="170"/>
      <c r="H27" s="173">
        <v>0.15</v>
      </c>
      <c r="I27" s="173">
        <v>0.15</v>
      </c>
      <c r="J27" s="173">
        <v>0.25</v>
      </c>
      <c r="K27" s="182">
        <v>0.2</v>
      </c>
      <c r="L27" s="182">
        <v>0.25</v>
      </c>
      <c r="M27" s="171"/>
      <c r="N27" s="212"/>
    </row>
    <row r="28" spans="1:14" ht="12.75">
      <c r="A28" s="165"/>
      <c r="B28" s="207"/>
      <c r="C28" s="166"/>
      <c r="D28" s="167"/>
      <c r="E28" s="170"/>
      <c r="F28" s="170"/>
      <c r="G28" s="170"/>
      <c r="H28" s="172">
        <f>$C27*H27</f>
        <v>24776.467499999995</v>
      </c>
      <c r="I28" s="172">
        <f>$C27*I27</f>
        <v>24776.467499999995</v>
      </c>
      <c r="J28" s="172">
        <f>$C27*J27</f>
        <v>41294.112499999996</v>
      </c>
      <c r="K28" s="172">
        <f>K27*C27</f>
        <v>33035.29</v>
      </c>
      <c r="L28" s="172">
        <f>L27*C27</f>
        <v>41294.112499999996</v>
      </c>
      <c r="M28" s="171"/>
      <c r="N28" s="212"/>
    </row>
    <row r="29" spans="1:14" ht="12.75">
      <c r="A29" s="165">
        <v>11</v>
      </c>
      <c r="B29" s="204" t="s">
        <v>5</v>
      </c>
      <c r="C29" s="166">
        <f>'TIPO 1 sapata-220 v'!J212</f>
        <v>76254.450000000012</v>
      </c>
      <c r="D29" s="167">
        <f>ROUND(C29/C58,2)</f>
        <v>0.04</v>
      </c>
      <c r="E29" s="170"/>
      <c r="F29" s="170"/>
      <c r="G29" s="170"/>
      <c r="H29" s="179"/>
      <c r="I29" s="179"/>
      <c r="J29" s="179"/>
      <c r="K29" s="173">
        <v>0.3</v>
      </c>
      <c r="L29" s="173">
        <v>0.25</v>
      </c>
      <c r="M29" s="173">
        <v>0.4</v>
      </c>
      <c r="N29" s="213">
        <v>0.05</v>
      </c>
    </row>
    <row r="30" spans="1:14" ht="12.75">
      <c r="A30" s="165"/>
      <c r="B30" s="207"/>
      <c r="C30" s="166"/>
      <c r="D30" s="167"/>
      <c r="E30" s="170"/>
      <c r="F30" s="170"/>
      <c r="G30" s="170"/>
      <c r="H30" s="172"/>
      <c r="I30" s="172"/>
      <c r="J30" s="172"/>
      <c r="K30" s="183">
        <f>K29*$C29</f>
        <v>22876.335000000003</v>
      </c>
      <c r="L30" s="183">
        <f t="shared" ref="L30:N30" si="1">L29*$C29</f>
        <v>19063.612500000003</v>
      </c>
      <c r="M30" s="183">
        <f t="shared" si="1"/>
        <v>30501.780000000006</v>
      </c>
      <c r="N30" s="214">
        <f t="shared" si="1"/>
        <v>3812.7225000000008</v>
      </c>
    </row>
    <row r="31" spans="1:14" ht="12.75">
      <c r="A31" s="165">
        <v>12</v>
      </c>
      <c r="B31" s="204" t="s">
        <v>52</v>
      </c>
      <c r="C31" s="166">
        <f>'TIPO 1 sapata-220 v'!J296</f>
        <v>29532.959999999999</v>
      </c>
      <c r="D31" s="167">
        <f>ROUND(C31/C58,2)</f>
        <v>0.02</v>
      </c>
      <c r="E31" s="170"/>
      <c r="F31" s="170"/>
      <c r="G31" s="170"/>
      <c r="H31" s="173">
        <v>0.1</v>
      </c>
      <c r="I31" s="173">
        <v>0.2</v>
      </c>
      <c r="J31" s="173">
        <v>0.3</v>
      </c>
      <c r="K31" s="173">
        <v>0.2</v>
      </c>
      <c r="L31" s="182">
        <v>0.1</v>
      </c>
      <c r="M31" s="182">
        <v>0.1</v>
      </c>
      <c r="N31" s="212"/>
    </row>
    <row r="32" spans="1:14" ht="12.75">
      <c r="A32" s="165"/>
      <c r="B32" s="207"/>
      <c r="C32" s="166"/>
      <c r="D32" s="167"/>
      <c r="E32" s="170"/>
      <c r="F32" s="170"/>
      <c r="G32" s="170"/>
      <c r="H32" s="172">
        <f>$C31*H31</f>
        <v>2953.2960000000003</v>
      </c>
      <c r="I32" s="172">
        <f>$C31*I31</f>
        <v>5906.5920000000006</v>
      </c>
      <c r="J32" s="172">
        <f>$C31*J31</f>
        <v>8859.887999999999</v>
      </c>
      <c r="K32" s="183">
        <f>K31*C31</f>
        <v>5906.5920000000006</v>
      </c>
      <c r="L32" s="183">
        <f>L31*C31</f>
        <v>2953.2960000000003</v>
      </c>
      <c r="M32" s="171">
        <f>M31*C31</f>
        <v>2953.2960000000003</v>
      </c>
      <c r="N32" s="212"/>
    </row>
    <row r="33" spans="1:14" ht="12.75">
      <c r="A33" s="165">
        <v>13</v>
      </c>
      <c r="B33" s="188" t="s">
        <v>22</v>
      </c>
      <c r="C33" s="166">
        <f>'TIPO 1 sapata-220 v'!J310</f>
        <v>13115.509999999998</v>
      </c>
      <c r="D33" s="167">
        <f>ROUND(C33/C58,2)</f>
        <v>0.01</v>
      </c>
      <c r="E33" s="170"/>
      <c r="F33" s="176"/>
      <c r="G33" s="176"/>
      <c r="H33" s="176"/>
      <c r="I33" s="173">
        <v>0.2</v>
      </c>
      <c r="J33" s="173">
        <v>0.2</v>
      </c>
      <c r="K33" s="173">
        <v>0.3</v>
      </c>
      <c r="L33" s="173">
        <v>0.25</v>
      </c>
      <c r="M33" s="173">
        <v>0.05</v>
      </c>
      <c r="N33" s="212"/>
    </row>
    <row r="34" spans="1:14" ht="12.75">
      <c r="A34" s="165"/>
      <c r="B34" s="207"/>
      <c r="C34" s="166"/>
      <c r="D34" s="167"/>
      <c r="E34" s="170"/>
      <c r="F34" s="178"/>
      <c r="G34" s="178"/>
      <c r="H34" s="172"/>
      <c r="I34" s="172">
        <f>$C33*I33</f>
        <v>2623.1019999999999</v>
      </c>
      <c r="J34" s="172">
        <f>$C33*J33</f>
        <v>2623.1019999999999</v>
      </c>
      <c r="K34" s="172">
        <f>$C33*K33</f>
        <v>3934.6529999999993</v>
      </c>
      <c r="L34" s="172">
        <f>$C33*L33</f>
        <v>3278.8774999999996</v>
      </c>
      <c r="M34" s="181">
        <f>M33*C33</f>
        <v>655.77549999999997</v>
      </c>
      <c r="N34" s="212"/>
    </row>
    <row r="35" spans="1:14" ht="12.75">
      <c r="A35" s="165">
        <v>14</v>
      </c>
      <c r="B35" s="204" t="s">
        <v>54</v>
      </c>
      <c r="C35" s="166">
        <f>'TIPO 1 sapata-220 v'!J353</f>
        <v>31065.980000000003</v>
      </c>
      <c r="D35" s="167">
        <f>ROUND(C35/C58,2)</f>
        <v>0.02</v>
      </c>
      <c r="E35" s="170"/>
      <c r="F35" s="176"/>
      <c r="G35" s="176"/>
      <c r="H35" s="173">
        <v>0.2</v>
      </c>
      <c r="I35" s="173">
        <v>0.2</v>
      </c>
      <c r="J35" s="173">
        <v>0.2</v>
      </c>
      <c r="K35" s="173">
        <v>0.2</v>
      </c>
      <c r="L35" s="173">
        <v>0.2</v>
      </c>
      <c r="M35" s="171"/>
      <c r="N35" s="212"/>
    </row>
    <row r="36" spans="1:14" ht="12.75">
      <c r="A36" s="165"/>
      <c r="B36" s="207"/>
      <c r="C36" s="166"/>
      <c r="D36" s="167"/>
      <c r="E36" s="170"/>
      <c r="F36" s="178"/>
      <c r="G36" s="178"/>
      <c r="H36" s="172">
        <f>$C35*H35</f>
        <v>6213.1960000000008</v>
      </c>
      <c r="I36" s="172">
        <f>$C35*I35</f>
        <v>6213.1960000000008</v>
      </c>
      <c r="J36" s="172">
        <f>$C35*J35</f>
        <v>6213.1960000000008</v>
      </c>
      <c r="K36" s="172">
        <f>$C35*K35</f>
        <v>6213.1960000000008</v>
      </c>
      <c r="L36" s="172">
        <f>$C35*L35</f>
        <v>6213.1960000000008</v>
      </c>
      <c r="M36" s="171"/>
      <c r="N36" s="212"/>
    </row>
    <row r="37" spans="1:14" ht="12.75">
      <c r="A37" s="165">
        <v>15</v>
      </c>
      <c r="B37" s="204" t="s">
        <v>26</v>
      </c>
      <c r="C37" s="166">
        <f>'TIPO 1 sapata-220 v'!J387</f>
        <v>42505.05</v>
      </c>
      <c r="D37" s="167">
        <f>ROUND(C37/C58,2)</f>
        <v>0.02</v>
      </c>
      <c r="E37" s="170"/>
      <c r="F37" s="174"/>
      <c r="G37" s="179"/>
      <c r="H37" s="179"/>
      <c r="I37" s="179"/>
      <c r="J37" s="173">
        <v>0.1</v>
      </c>
      <c r="K37" s="173">
        <v>0.2</v>
      </c>
      <c r="L37" s="173">
        <v>0.3</v>
      </c>
      <c r="M37" s="173">
        <v>0.4</v>
      </c>
      <c r="N37" s="212"/>
    </row>
    <row r="38" spans="1:14" ht="12.75">
      <c r="A38" s="165"/>
      <c r="B38" s="207"/>
      <c r="C38" s="166"/>
      <c r="D38" s="167"/>
      <c r="E38" s="170"/>
      <c r="F38" s="184"/>
      <c r="G38" s="178"/>
      <c r="H38" s="172"/>
      <c r="I38" s="172"/>
      <c r="J38" s="172">
        <f t="shared" ref="J38:K38" si="2">$C37*J37</f>
        <v>4250.5050000000001</v>
      </c>
      <c r="K38" s="172">
        <f t="shared" si="2"/>
        <v>8501.01</v>
      </c>
      <c r="L38" s="178">
        <f>L37*C37</f>
        <v>12751.515000000001</v>
      </c>
      <c r="M38" s="181">
        <f>M37*C37</f>
        <v>17002.02</v>
      </c>
      <c r="N38" s="212"/>
    </row>
    <row r="39" spans="1:14" ht="12.75">
      <c r="A39" s="165">
        <v>16</v>
      </c>
      <c r="B39" s="204" t="s">
        <v>235</v>
      </c>
      <c r="C39" s="166">
        <f>'TIPO 1 sapata-220 v'!J411</f>
        <v>2753.6100000000006</v>
      </c>
      <c r="D39" s="167">
        <f>ROUND(C39/C58,2)</f>
        <v>0</v>
      </c>
      <c r="E39" s="170"/>
      <c r="F39" s="174"/>
      <c r="G39" s="179"/>
      <c r="H39" s="173">
        <v>0.3</v>
      </c>
      <c r="I39" s="173">
        <v>0.3</v>
      </c>
      <c r="J39" s="176"/>
      <c r="K39" s="176"/>
      <c r="L39" s="173">
        <v>0.2</v>
      </c>
      <c r="M39" s="173">
        <v>0.2</v>
      </c>
      <c r="N39" s="212"/>
    </row>
    <row r="40" spans="1:14" ht="12.75">
      <c r="A40" s="165"/>
      <c r="B40" s="207"/>
      <c r="C40" s="166"/>
      <c r="D40" s="167"/>
      <c r="E40" s="170"/>
      <c r="F40" s="184"/>
      <c r="G40" s="178"/>
      <c r="H40" s="172">
        <f>$C39*H39</f>
        <v>826.0830000000002</v>
      </c>
      <c r="I40" s="172">
        <f>$C39*I39</f>
        <v>826.0830000000002</v>
      </c>
      <c r="J40" s="178"/>
      <c r="K40" s="178"/>
      <c r="L40" s="178">
        <f>L39*C39</f>
        <v>550.72200000000009</v>
      </c>
      <c r="M40" s="181">
        <f>M39*C39</f>
        <v>550.72200000000009</v>
      </c>
      <c r="N40" s="212"/>
    </row>
    <row r="41" spans="1:14" ht="12.75">
      <c r="A41" s="165">
        <v>17</v>
      </c>
      <c r="B41" s="204" t="s">
        <v>236</v>
      </c>
      <c r="C41" s="166">
        <f>'TIPO 1 sapata-220 v'!J443</f>
        <v>19998.080000000002</v>
      </c>
      <c r="D41" s="167">
        <f>ROUND(C41/C58,2)</f>
        <v>0.01</v>
      </c>
      <c r="E41" s="170"/>
      <c r="F41" s="176"/>
      <c r="G41" s="176"/>
      <c r="H41" s="173">
        <v>0.05</v>
      </c>
      <c r="I41" s="173">
        <v>0.1</v>
      </c>
      <c r="J41" s="173">
        <v>0.1</v>
      </c>
      <c r="K41" s="173">
        <v>0.2</v>
      </c>
      <c r="L41" s="173">
        <v>0.3</v>
      </c>
      <c r="M41" s="173">
        <v>0.25</v>
      </c>
      <c r="N41" s="212"/>
    </row>
    <row r="42" spans="1:14" ht="12.75">
      <c r="A42" s="215"/>
      <c r="B42" s="207"/>
      <c r="C42" s="185"/>
      <c r="D42" s="169"/>
      <c r="E42" s="170"/>
      <c r="F42" s="172"/>
      <c r="G42" s="172"/>
      <c r="H42" s="172">
        <f>H41*$C41</f>
        <v>999.90400000000011</v>
      </c>
      <c r="I42" s="172">
        <f t="shared" ref="I42:M42" si="3">I41*$C41</f>
        <v>1999.8080000000002</v>
      </c>
      <c r="J42" s="172">
        <f t="shared" si="3"/>
        <v>1999.8080000000002</v>
      </c>
      <c r="K42" s="172">
        <f t="shared" si="3"/>
        <v>3999.6160000000004</v>
      </c>
      <c r="L42" s="172">
        <f t="shared" si="3"/>
        <v>5999.424</v>
      </c>
      <c r="M42" s="172">
        <f t="shared" si="3"/>
        <v>4999.5200000000004</v>
      </c>
      <c r="N42" s="212"/>
    </row>
    <row r="43" spans="1:14" ht="12.75">
      <c r="A43" s="165">
        <v>18</v>
      </c>
      <c r="B43" s="204" t="s">
        <v>832</v>
      </c>
      <c r="C43" s="185">
        <f>'TIPO 1 sapata-220 v'!J533</f>
        <v>153305.60000000001</v>
      </c>
      <c r="D43" s="167">
        <f>ROUND(C43/C58,2)</f>
        <v>0.08</v>
      </c>
      <c r="E43" s="170"/>
      <c r="F43" s="172"/>
      <c r="G43" s="172"/>
      <c r="H43" s="187">
        <v>0.05</v>
      </c>
      <c r="I43" s="187">
        <v>0.05</v>
      </c>
      <c r="J43" s="187">
        <v>0.1</v>
      </c>
      <c r="K43" s="187">
        <v>0.2</v>
      </c>
      <c r="L43" s="187">
        <v>0.25</v>
      </c>
      <c r="M43" s="187">
        <v>0.25</v>
      </c>
      <c r="N43" s="216">
        <v>0.1</v>
      </c>
    </row>
    <row r="44" spans="1:14" ht="12.75">
      <c r="A44" s="165"/>
      <c r="B44" s="207"/>
      <c r="C44" s="185"/>
      <c r="D44" s="169"/>
      <c r="E44" s="170"/>
      <c r="F44" s="172"/>
      <c r="G44" s="172"/>
      <c r="H44" s="172">
        <f>H43*$C43</f>
        <v>7665.2800000000007</v>
      </c>
      <c r="I44" s="172">
        <f t="shared" ref="I44:M44" si="4">I43*$C43</f>
        <v>7665.2800000000007</v>
      </c>
      <c r="J44" s="172">
        <f t="shared" si="4"/>
        <v>15330.560000000001</v>
      </c>
      <c r="K44" s="172">
        <f t="shared" si="4"/>
        <v>30661.120000000003</v>
      </c>
      <c r="L44" s="172">
        <f t="shared" si="4"/>
        <v>38326.400000000001</v>
      </c>
      <c r="M44" s="172">
        <f t="shared" si="4"/>
        <v>38326.400000000001</v>
      </c>
      <c r="N44" s="214">
        <f>N43*C43</f>
        <v>15330.560000000001</v>
      </c>
    </row>
    <row r="45" spans="1:14" ht="12.75">
      <c r="A45" s="165">
        <v>19</v>
      </c>
      <c r="B45" s="188" t="s">
        <v>298</v>
      </c>
      <c r="C45" s="185">
        <f>'TIPO 1 sapata-220 v'!J540</f>
        <v>1091.67</v>
      </c>
      <c r="D45" s="167">
        <f>ROUND(C45/C58,2)</f>
        <v>0</v>
      </c>
      <c r="E45" s="170"/>
      <c r="F45" s="172"/>
      <c r="G45" s="172"/>
      <c r="H45" s="172"/>
      <c r="I45" s="187">
        <v>0.2</v>
      </c>
      <c r="J45" s="172"/>
      <c r="K45" s="172"/>
      <c r="L45" s="172"/>
      <c r="M45" s="189">
        <v>0.8</v>
      </c>
      <c r="N45" s="212"/>
    </row>
    <row r="46" spans="1:14" ht="12.75">
      <c r="A46" s="165"/>
      <c r="B46" s="207"/>
      <c r="C46" s="185"/>
      <c r="D46" s="169"/>
      <c r="E46" s="170"/>
      <c r="F46" s="172"/>
      <c r="G46" s="172"/>
      <c r="H46" s="172"/>
      <c r="I46" s="172">
        <f>I45*C45</f>
        <v>218.33400000000003</v>
      </c>
      <c r="J46" s="172"/>
      <c r="K46" s="172"/>
      <c r="L46" s="172"/>
      <c r="M46" s="181">
        <f>M45*C45</f>
        <v>873.33600000000013</v>
      </c>
      <c r="N46" s="212"/>
    </row>
    <row r="47" spans="1:14" ht="12.75">
      <c r="A47" s="165">
        <v>20</v>
      </c>
      <c r="B47" s="188" t="s">
        <v>14</v>
      </c>
      <c r="C47" s="185">
        <f>'TIPO 1 sapata-220 v'!J574</f>
        <v>29074.069999999996</v>
      </c>
      <c r="D47" s="167">
        <f>ROUND(C47/C58,2)</f>
        <v>0.02</v>
      </c>
      <c r="E47" s="170"/>
      <c r="F47" s="172"/>
      <c r="G47" s="172"/>
      <c r="H47" s="172"/>
      <c r="I47" s="172"/>
      <c r="J47" s="172"/>
      <c r="K47" s="187">
        <v>0.2</v>
      </c>
      <c r="L47" s="187">
        <v>0.3</v>
      </c>
      <c r="M47" s="187">
        <v>0.3</v>
      </c>
      <c r="N47" s="216">
        <v>0.2</v>
      </c>
    </row>
    <row r="48" spans="1:14" ht="12.75">
      <c r="A48" s="165"/>
      <c r="B48" s="207"/>
      <c r="C48" s="185"/>
      <c r="D48" s="169"/>
      <c r="E48" s="170"/>
      <c r="F48" s="172"/>
      <c r="G48" s="172"/>
      <c r="H48" s="172"/>
      <c r="I48" s="172"/>
      <c r="J48" s="172"/>
      <c r="K48" s="172">
        <f>K47*$C47</f>
        <v>5814.8139999999994</v>
      </c>
      <c r="L48" s="172">
        <f t="shared" ref="L48:N48" si="5">L47*$C47</f>
        <v>8722.2209999999977</v>
      </c>
      <c r="M48" s="172">
        <f t="shared" si="5"/>
        <v>8722.2209999999977</v>
      </c>
      <c r="N48" s="217">
        <f t="shared" si="5"/>
        <v>5814.8139999999994</v>
      </c>
    </row>
    <row r="49" spans="1:14" ht="12.75">
      <c r="A49" s="165">
        <v>21</v>
      </c>
      <c r="B49" s="204" t="s">
        <v>237</v>
      </c>
      <c r="C49" s="185">
        <f>'TIPO 1 sapata-220 v'!J581</f>
        <v>3644.5899999999997</v>
      </c>
      <c r="D49" s="167">
        <f>ROUND(C49/C58,2)</f>
        <v>0</v>
      </c>
      <c r="E49" s="170"/>
      <c r="F49" s="172"/>
      <c r="G49" s="172"/>
      <c r="H49" s="172"/>
      <c r="I49" s="172"/>
      <c r="J49" s="172"/>
      <c r="K49" s="172"/>
      <c r="L49" s="172"/>
      <c r="M49" s="171"/>
      <c r="N49" s="216">
        <v>1</v>
      </c>
    </row>
    <row r="50" spans="1:14" ht="12.75">
      <c r="A50" s="165"/>
      <c r="B50" s="207"/>
      <c r="C50" s="185"/>
      <c r="D50" s="169"/>
      <c r="E50" s="170"/>
      <c r="F50" s="172"/>
      <c r="G50" s="172"/>
      <c r="H50" s="172"/>
      <c r="I50" s="172"/>
      <c r="J50" s="172"/>
      <c r="K50" s="172"/>
      <c r="L50" s="172"/>
      <c r="M50" s="171"/>
      <c r="N50" s="214">
        <f>N49*C49</f>
        <v>3644.5899999999997</v>
      </c>
    </row>
    <row r="51" spans="1:14" ht="18">
      <c r="A51" s="165">
        <v>22</v>
      </c>
      <c r="B51" s="204" t="s">
        <v>1244</v>
      </c>
      <c r="C51" s="185">
        <f>'TIPO 1 sapata-220 v'!J597</f>
        <v>15657.17</v>
      </c>
      <c r="D51" s="167">
        <f>ROUND(C51/C58,2)</f>
        <v>0.01</v>
      </c>
      <c r="E51" s="170"/>
      <c r="F51" s="187">
        <v>0.15</v>
      </c>
      <c r="G51" s="187">
        <v>0.1</v>
      </c>
      <c r="H51" s="190"/>
      <c r="I51" s="190"/>
      <c r="J51" s="190"/>
      <c r="K51" s="187">
        <v>0.3</v>
      </c>
      <c r="L51" s="187">
        <v>0.2</v>
      </c>
      <c r="M51" s="187">
        <v>0.15</v>
      </c>
      <c r="N51" s="216">
        <v>0.1</v>
      </c>
    </row>
    <row r="52" spans="1:14" ht="12.75">
      <c r="A52" s="165"/>
      <c r="B52" s="207"/>
      <c r="C52" s="185"/>
      <c r="D52" s="169"/>
      <c r="E52" s="170"/>
      <c r="F52" s="172">
        <f>F51*C51</f>
        <v>2348.5754999999999</v>
      </c>
      <c r="G52" s="172">
        <f>G51*C51</f>
        <v>1565.7170000000001</v>
      </c>
      <c r="H52" s="172"/>
      <c r="I52" s="172"/>
      <c r="J52" s="172"/>
      <c r="K52" s="172">
        <f>K51*C51</f>
        <v>4697.1509999999998</v>
      </c>
      <c r="L52" s="172">
        <f>L51*C51</f>
        <v>3131.4340000000002</v>
      </c>
      <c r="M52" s="181">
        <f>M51*C51</f>
        <v>2348.5754999999999</v>
      </c>
      <c r="N52" s="214">
        <f>N51*C51</f>
        <v>1565.7170000000001</v>
      </c>
    </row>
    <row r="53" spans="1:14" ht="12.75">
      <c r="A53" s="165">
        <v>23</v>
      </c>
      <c r="B53" s="204" t="s">
        <v>234</v>
      </c>
      <c r="C53" s="185">
        <f>'TIPO 1 sapata-220 v'!J621</f>
        <v>63803.89</v>
      </c>
      <c r="D53" s="167">
        <f>ROUND(C53/C58,2)</f>
        <v>0.03</v>
      </c>
      <c r="E53" s="187">
        <v>0.15</v>
      </c>
      <c r="F53" s="187">
        <v>0.25</v>
      </c>
      <c r="G53" s="191"/>
      <c r="H53" s="172"/>
      <c r="I53" s="172"/>
      <c r="J53" s="172"/>
      <c r="K53" s="172"/>
      <c r="L53" s="187">
        <v>0.15</v>
      </c>
      <c r="M53" s="187">
        <v>0.3</v>
      </c>
      <c r="N53" s="216">
        <v>0.15</v>
      </c>
    </row>
    <row r="54" spans="1:14" ht="12.75">
      <c r="A54" s="165"/>
      <c r="B54" s="207"/>
      <c r="C54" s="185"/>
      <c r="D54" s="169"/>
      <c r="E54" s="183">
        <f>E53*C53</f>
        <v>9570.5834999999988</v>
      </c>
      <c r="F54" s="183">
        <f>F53*C53</f>
        <v>15950.9725</v>
      </c>
      <c r="G54" s="183"/>
      <c r="H54" s="172"/>
      <c r="I54" s="172"/>
      <c r="J54" s="172"/>
      <c r="K54" s="172"/>
      <c r="L54" s="172">
        <f>L53*C53</f>
        <v>9570.5834999999988</v>
      </c>
      <c r="M54" s="181">
        <f>M53*C53</f>
        <v>19141.166999999998</v>
      </c>
      <c r="N54" s="214">
        <f>N53*C53</f>
        <v>9570.5834999999988</v>
      </c>
    </row>
    <row r="55" spans="1:14" ht="12.75">
      <c r="A55" s="165">
        <v>24</v>
      </c>
      <c r="B55" s="204" t="s">
        <v>31</v>
      </c>
      <c r="C55" s="185">
        <f>'TIPO 1 sapata-220 v'!J625</f>
        <v>3141.28</v>
      </c>
      <c r="D55" s="167">
        <f>ROUND(C55/C58,2)</f>
        <v>0</v>
      </c>
      <c r="E55" s="170"/>
      <c r="F55" s="172"/>
      <c r="G55" s="172"/>
      <c r="H55" s="172"/>
      <c r="I55" s="172"/>
      <c r="J55" s="172"/>
      <c r="K55" s="172"/>
      <c r="L55" s="172"/>
      <c r="M55" s="187">
        <v>0.4</v>
      </c>
      <c r="N55" s="216">
        <v>0.6</v>
      </c>
    </row>
    <row r="56" spans="1:14" ht="12.75">
      <c r="A56" s="215"/>
      <c r="B56" s="203"/>
      <c r="C56" s="185"/>
      <c r="D56" s="170"/>
      <c r="E56" s="170"/>
      <c r="F56" s="170"/>
      <c r="G56" s="170"/>
      <c r="H56" s="170"/>
      <c r="I56" s="170"/>
      <c r="J56" s="170"/>
      <c r="K56" s="170"/>
      <c r="L56" s="170"/>
      <c r="M56" s="183">
        <f>M55*C55</f>
        <v>1256.5120000000002</v>
      </c>
      <c r="N56" s="214">
        <f>N55*C55</f>
        <v>1884.768</v>
      </c>
    </row>
    <row r="57" spans="1:14" ht="12.75">
      <c r="A57" s="215"/>
      <c r="B57" s="203"/>
      <c r="C57" s="185"/>
      <c r="D57" s="170"/>
      <c r="E57" s="170"/>
      <c r="F57" s="170"/>
      <c r="G57" s="170"/>
      <c r="H57" s="170"/>
      <c r="I57" s="170"/>
      <c r="J57" s="170"/>
      <c r="K57" s="170"/>
      <c r="L57" s="170"/>
      <c r="M57" s="170"/>
      <c r="N57" s="212"/>
    </row>
    <row r="58" spans="1:14" ht="12.75">
      <c r="A58" s="234" t="s">
        <v>1245</v>
      </c>
      <c r="B58" s="235"/>
      <c r="C58" s="192">
        <f>SUM(C9:C55)</f>
        <v>1839782.9600000002</v>
      </c>
      <c r="D58" s="193">
        <f>SUM(D9:D55)</f>
        <v>1</v>
      </c>
      <c r="E58" s="194">
        <f>E10+E12+E14+E16+E18+E20+E22+E24+E26+E28+E30+E32+E34+E36+E38+E40+E42+E44+E46+E48+E50+E52+E54+E56</f>
        <v>47689.611500000006</v>
      </c>
      <c r="F58" s="194">
        <f t="shared" ref="F58:N58" si="6">F10+F12+F14+F16+F18+F20+F22+F24+F26+F28+F30+F32+F34+F36+F38+F40+F42+F44+F46+F48+F50+F52+F54+F56</f>
        <v>117104.64300000001</v>
      </c>
      <c r="G58" s="194">
        <f t="shared" si="6"/>
        <v>225707.15149999998</v>
      </c>
      <c r="H58" s="195">
        <f t="shared" si="6"/>
        <v>267766.86700000003</v>
      </c>
      <c r="I58" s="194">
        <f t="shared" si="6"/>
        <v>251533.98200000002</v>
      </c>
      <c r="J58" s="194">
        <f t="shared" si="6"/>
        <v>268339.81950000004</v>
      </c>
      <c r="K58" s="194">
        <f t="shared" si="6"/>
        <v>237119.14800000004</v>
      </c>
      <c r="L58" s="194">
        <f t="shared" si="6"/>
        <v>242970.22200000004</v>
      </c>
      <c r="M58" s="194">
        <f t="shared" si="6"/>
        <v>139927.7605</v>
      </c>
      <c r="N58" s="218">
        <f t="shared" si="6"/>
        <v>41623.755000000005</v>
      </c>
    </row>
    <row r="59" spans="1:14" ht="12.75">
      <c r="A59" s="236" t="s">
        <v>1257</v>
      </c>
      <c r="B59" s="237"/>
      <c r="C59" s="237"/>
      <c r="D59" s="237"/>
      <c r="E59" s="196">
        <f>E58</f>
        <v>47689.611500000006</v>
      </c>
      <c r="F59" s="197">
        <f>E59+F58</f>
        <v>164794.25450000001</v>
      </c>
      <c r="G59" s="197">
        <f t="shared" ref="G59:N59" si="7">F59+G58</f>
        <v>390501.40599999996</v>
      </c>
      <c r="H59" s="197">
        <f t="shared" si="7"/>
        <v>658268.27300000004</v>
      </c>
      <c r="I59" s="197">
        <f t="shared" si="7"/>
        <v>909802.25500000012</v>
      </c>
      <c r="J59" s="197">
        <f t="shared" si="7"/>
        <v>1178142.0745000001</v>
      </c>
      <c r="K59" s="197">
        <f t="shared" si="7"/>
        <v>1415261.2225000001</v>
      </c>
      <c r="L59" s="197">
        <f t="shared" si="7"/>
        <v>1658231.4445000002</v>
      </c>
      <c r="M59" s="197">
        <f t="shared" si="7"/>
        <v>1798159.2050000003</v>
      </c>
      <c r="N59" s="219">
        <f t="shared" si="7"/>
        <v>1839782.9600000004</v>
      </c>
    </row>
    <row r="60" spans="1:14" ht="12.75">
      <c r="A60" s="238" t="s">
        <v>1258</v>
      </c>
      <c r="B60" s="239"/>
      <c r="C60" s="239"/>
      <c r="D60" s="239"/>
      <c r="E60" s="198">
        <f>E58/C58</f>
        <v>2.5921324708866746E-2</v>
      </c>
      <c r="F60" s="198">
        <f>F58/C58</f>
        <v>6.3651335807567211E-2</v>
      </c>
      <c r="G60" s="198">
        <f>G58/C58</f>
        <v>0.12268140123441515</v>
      </c>
      <c r="H60" s="198">
        <f>H58/C58</f>
        <v>0.14554263889910143</v>
      </c>
      <c r="I60" s="198">
        <f>I58/C58</f>
        <v>0.13671937802924319</v>
      </c>
      <c r="J60" s="198">
        <f>J58/C58</f>
        <v>0.14585406286184976</v>
      </c>
      <c r="K60" s="198">
        <f>K58/C58</f>
        <v>0.12888430491822797</v>
      </c>
      <c r="L60" s="198">
        <f>L58/C58</f>
        <v>0.13206461157787874</v>
      </c>
      <c r="M60" s="198">
        <f>M58/C58</f>
        <v>7.6056667303843264E-2</v>
      </c>
      <c r="N60" s="220">
        <f>N58/C58</f>
        <v>2.2624274659006516E-2</v>
      </c>
    </row>
    <row r="61" spans="1:14" ht="13.5" thickBot="1">
      <c r="A61" s="240" t="s">
        <v>1259</v>
      </c>
      <c r="B61" s="241"/>
      <c r="C61" s="241"/>
      <c r="D61" s="241"/>
      <c r="E61" s="221">
        <f>E60</f>
        <v>2.5921324708866746E-2</v>
      </c>
      <c r="F61" s="221">
        <f>F60+E61</f>
        <v>8.957266051643395E-2</v>
      </c>
      <c r="G61" s="221">
        <f t="shared" ref="G61:N61" si="8">G60+F61</f>
        <v>0.2122540617508491</v>
      </c>
      <c r="H61" s="221">
        <f t="shared" si="8"/>
        <v>0.35779670064995051</v>
      </c>
      <c r="I61" s="221">
        <f t="shared" si="8"/>
        <v>0.49451607867919367</v>
      </c>
      <c r="J61" s="221">
        <f t="shared" si="8"/>
        <v>0.64037014154104344</v>
      </c>
      <c r="K61" s="221">
        <f t="shared" si="8"/>
        <v>0.76925444645927143</v>
      </c>
      <c r="L61" s="221">
        <f t="shared" si="8"/>
        <v>0.90131905803715018</v>
      </c>
      <c r="M61" s="221">
        <f t="shared" si="8"/>
        <v>0.97737572534099348</v>
      </c>
      <c r="N61" s="222">
        <f t="shared" si="8"/>
        <v>1</v>
      </c>
    </row>
    <row r="62" spans="1:14">
      <c r="C62" s="164"/>
    </row>
    <row r="64" spans="1:14" ht="33.75" customHeight="1"/>
    <row r="65" spans="5:7">
      <c r="E65" s="242" t="s">
        <v>1255</v>
      </c>
      <c r="F65" s="242"/>
      <c r="G65" s="242"/>
    </row>
    <row r="66" spans="5:7">
      <c r="E66" s="243" t="s">
        <v>1256</v>
      </c>
      <c r="F66" s="243"/>
      <c r="G66" s="243"/>
    </row>
  </sheetData>
  <mergeCells count="7">
    <mergeCell ref="E65:G65"/>
    <mergeCell ref="E66:G66"/>
    <mergeCell ref="A5:N5"/>
    <mergeCell ref="A58:B58"/>
    <mergeCell ref="A59:D59"/>
    <mergeCell ref="A60:D60"/>
    <mergeCell ref="A61:D61"/>
  </mergeCells>
  <printOptions horizontalCentered="1"/>
  <pageMargins left="0.51181102362204722" right="0.51181102362204722" top="1.5748031496062993" bottom="0.78740157480314965" header="0.31496062992125984" footer="0.31496062992125984"/>
  <pageSetup paperSize="9" scale="90" orientation="landscape" r:id="rId1"/>
  <headerFooter>
    <oddHeader>&amp;C&amp;G</oddHeader>
    <oddFooter>&amp;CRua Elias Estevão Colnago, nº 65 – Centro - Itarana/ES   CEP 29620-000    Tel.: (27) 3720-4900&amp;R&amp;8Página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3</vt:i4>
      </vt:variant>
    </vt:vector>
  </HeadingPairs>
  <TitlesOfParts>
    <vt:vector size="5" baseType="lpstr">
      <vt:lpstr>TIPO 1 sapata-220 v</vt:lpstr>
      <vt:lpstr>cronograma padrão tipo 1</vt:lpstr>
      <vt:lpstr>'cronograma padrão tipo 1'!Area_de_impressao</vt:lpstr>
      <vt:lpstr>'TIPO 1 sapata-220 v'!Area_de_impressao</vt:lpstr>
      <vt:lpstr>'TIPO 1 sapata-220 v'!Titulos_de_impressao</vt:lpstr>
    </vt:vector>
  </TitlesOfParts>
  <Company>Fnde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27421740104</dc:creator>
  <cp:lastModifiedBy>fernando.binda</cp:lastModifiedBy>
  <cp:lastPrinted>2016-03-15T13:23:59Z</cp:lastPrinted>
  <dcterms:created xsi:type="dcterms:W3CDTF">2012-10-15T18:57:41Z</dcterms:created>
  <dcterms:modified xsi:type="dcterms:W3CDTF">2016-03-30T16:36:37Z</dcterms:modified>
</cp:coreProperties>
</file>