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r.dominicini\Desktop\Prefeitura Municipal de Itarana\DRENAGEM COHAB\R02\"/>
    </mc:Choice>
  </mc:AlternateContent>
  <xr:revisionPtr revIDLastSave="0" documentId="13_ncr:1_{7645A4ED-ADE3-42CD-B1B7-1923F1CFEB97}" xr6:coauthVersionLast="45" xr6:coauthVersionMax="45" xr10:uidLastSave="{00000000-0000-0000-0000-000000000000}"/>
  <bookViews>
    <workbookView xWindow="-120" yWindow="-120" windowWidth="29040" windowHeight="15840" activeTab="1" xr2:uid="{D98EFF31-8C82-4C79-83AF-B78046CC5E34}"/>
  </bookViews>
  <sheets>
    <sheet name="Planilha1" sheetId="1" r:id="rId1"/>
    <sheet name="CONSTRUÇÃO DE CALÇADA" sheetId="3" r:id="rId2"/>
  </sheets>
  <definedNames>
    <definedName name="_xlnm.Print_Area" localSheetId="0">Planilha1!$A$1:$D$39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3" i="3" l="1"/>
  <c r="G60" i="3"/>
  <c r="G57" i="3"/>
  <c r="G56" i="3"/>
  <c r="G54" i="3"/>
  <c r="G53" i="3"/>
  <c r="G51" i="3"/>
  <c r="G50" i="3"/>
  <c r="G48" i="3"/>
  <c r="G47" i="3"/>
  <c r="G45" i="3"/>
  <c r="G44" i="3"/>
  <c r="G42" i="3"/>
  <c r="G41" i="3"/>
  <c r="G39" i="3"/>
  <c r="G38" i="3"/>
  <c r="G36" i="3"/>
  <c r="G35" i="3"/>
  <c r="G33" i="3"/>
  <c r="G32" i="3"/>
  <c r="G30" i="3"/>
  <c r="G29" i="3"/>
  <c r="G27" i="3"/>
  <c r="G26" i="3"/>
  <c r="G24" i="3"/>
  <c r="G23" i="3"/>
  <c r="G21" i="3"/>
  <c r="G20" i="3"/>
  <c r="G18" i="3"/>
  <c r="G17" i="3"/>
  <c r="G15" i="3"/>
  <c r="G14" i="3"/>
  <c r="G12" i="3"/>
  <c r="G11" i="3"/>
  <c r="G9" i="3"/>
  <c r="G8" i="3"/>
  <c r="G6" i="3"/>
  <c r="G5" i="3"/>
  <c r="G65" i="3" l="1"/>
  <c r="C37" i="1"/>
  <c r="D36" i="1"/>
  <c r="D35" i="1"/>
  <c r="D34" i="1"/>
  <c r="D33" i="1"/>
  <c r="D32" i="1"/>
  <c r="D31" i="1"/>
  <c r="D30" i="1"/>
  <c r="D29" i="1"/>
  <c r="D27" i="1"/>
  <c r="D28" i="1"/>
  <c r="D26" i="1"/>
  <c r="D25" i="1"/>
  <c r="D24" i="1"/>
  <c r="D23" i="1"/>
  <c r="D22" i="1"/>
  <c r="D21" i="1"/>
  <c r="D5" i="1"/>
  <c r="D20" i="1"/>
  <c r="D19" i="1"/>
  <c r="D18" i="1"/>
  <c r="D17" i="1"/>
  <c r="D4" i="1"/>
  <c r="D16" i="1"/>
  <c r="D15" i="1"/>
  <c r="D14" i="1"/>
  <c r="D13" i="1"/>
  <c r="D12" i="1"/>
  <c r="D11" i="1"/>
  <c r="D10" i="1"/>
  <c r="D9" i="1"/>
  <c r="D7" i="1"/>
  <c r="D8" i="1"/>
  <c r="D6" i="1"/>
  <c r="D3" i="1" l="1"/>
</calcChain>
</file>

<file path=xl/sharedStrings.xml><?xml version="1.0" encoding="utf-8"?>
<sst xmlns="http://schemas.openxmlformats.org/spreadsheetml/2006/main" count="132" uniqueCount="42">
  <si>
    <t>LARGURA MÉDIA DAS CALÇADAS</t>
  </si>
  <si>
    <t>R. Edézio Marcos</t>
  </si>
  <si>
    <t>Rua</t>
  </si>
  <si>
    <t>Ramo</t>
  </si>
  <si>
    <t>Lado</t>
  </si>
  <si>
    <t>Média</t>
  </si>
  <si>
    <t>LD</t>
  </si>
  <si>
    <t>LE</t>
  </si>
  <si>
    <t>R. Virginia Loss</t>
  </si>
  <si>
    <t>R. José Henrique de Oliveira</t>
  </si>
  <si>
    <t>R. Antônio de Oliveira Diniz</t>
  </si>
  <si>
    <t>R. Jacinto David Baldotto</t>
  </si>
  <si>
    <t>R. Hugo Talon</t>
  </si>
  <si>
    <t>R. Dom Luiz Scortegagna</t>
  </si>
  <si>
    <t>Travessia João Baptista Frizzera</t>
  </si>
  <si>
    <t>R. Santos Covre</t>
  </si>
  <si>
    <t>R. Dr. Adhemar M. da Fonseca</t>
  </si>
  <si>
    <t>Obs.: A definição de Lado Direito e Lado Esquerdo têm como referência a direção norte e oeste.</t>
  </si>
  <si>
    <t>R. Martinho M. Scardua</t>
  </si>
  <si>
    <t>MÉDIA GERAL:</t>
  </si>
  <si>
    <t>RAMO:</t>
  </si>
  <si>
    <t>POSIÇÃO</t>
  </si>
  <si>
    <t>-</t>
  </si>
  <si>
    <t>EXECUÇÃO DE CALÇADA</t>
  </si>
  <si>
    <t>REFERÊNCIA</t>
  </si>
  <si>
    <t>RUA EDÉZIO MARCOS</t>
  </si>
  <si>
    <t>RUA VIRGINIA LOSS</t>
  </si>
  <si>
    <t>RUA JOSÉ HENRIQUE DE OLIVEIRA</t>
  </si>
  <si>
    <t>RUA ANTÔNIO DE OLIVEIRA DINIZ</t>
  </si>
  <si>
    <t>RUA JACINTO DAVID BALDOTTO</t>
  </si>
  <si>
    <t>RUA HUGO TALON</t>
  </si>
  <si>
    <t>LARGURA MÉDIA (m)</t>
  </si>
  <si>
    <t>EXTENSÃO (m)</t>
  </si>
  <si>
    <t>ÁREA (m²)</t>
  </si>
  <si>
    <t>TRAVESSIA JOÃO BAPTISTA FRIZZERA</t>
  </si>
  <si>
    <t>RUA SANTOS COVRE</t>
  </si>
  <si>
    <t>RUA DR. ADHEMAR M. DA FONSECA</t>
  </si>
  <si>
    <t>RUA MARTINHO M. SCARDUA</t>
  </si>
  <si>
    <t>RUA DOM LUIZ SCORTEGAGNA</t>
  </si>
  <si>
    <t>ACESSO GINÁSIO POLIESPORTIVO</t>
  </si>
  <si>
    <t>ESCOLA LUIZA GRIMALD</t>
  </si>
  <si>
    <t>TOTAL (m²):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</si>
</sst>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Arial"/>
      <family val="2"/>
    </font>
    <font>
      <b/>
      <sz val="9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/>
    <xf numFmtId="0" fontId="0" fillId="3" borderId="0" xfId="0" applyFill="1"/>
    <xf numFmtId="0" fontId="0" fillId="2" borderId="1" xfId="0" applyFill="1" applyBorder="1"/>
    <xf numFmtId="0" fontId="0" fillId="3" borderId="1" xfId="0" applyFill="1" applyBorder="1"/>
    <xf numFmtId="2" fontId="0" fillId="2" borderId="0" xfId="0" applyNumberFormat="1" applyFill="1"/>
    <xf numFmtId="3" fontId="1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2" fontId="0" fillId="4" borderId="8" xfId="0" applyNumberFormat="1" applyFill="1" applyBorder="1" applyAlignment="1">
      <alignment horizontal="center"/>
    </xf>
    <xf numFmtId="2" fontId="0" fillId="4" borderId="9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4" borderId="11" xfId="0" applyFill="1" applyBorder="1" applyAlignment="1">
      <alignment horizontal="center"/>
    </xf>
    <xf numFmtId="2" fontId="0" fillId="4" borderId="10" xfId="0" applyNumberFormat="1" applyFill="1" applyBorder="1" applyAlignment="1">
      <alignment horizontal="center"/>
    </xf>
    <xf numFmtId="2" fontId="0" fillId="4" borderId="16" xfId="0" applyNumberFormat="1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2" fontId="0" fillId="3" borderId="20" xfId="0" applyNumberFormat="1" applyFill="1" applyBorder="1" applyAlignment="1">
      <alignment horizontal="center"/>
    </xf>
    <xf numFmtId="2" fontId="0" fillId="3" borderId="21" xfId="0" applyNumberFormat="1" applyFill="1" applyBorder="1" applyAlignment="1">
      <alignment horizontal="center"/>
    </xf>
    <xf numFmtId="2" fontId="0" fillId="3" borderId="22" xfId="0" applyNumberFormat="1" applyFill="1" applyBorder="1" applyAlignment="1">
      <alignment horizontal="center"/>
    </xf>
    <xf numFmtId="2" fontId="0" fillId="3" borderId="23" xfId="0" applyNumberForma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2" fillId="4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4" borderId="1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7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6" fillId="5" borderId="2" xfId="2" applyFont="1" applyFill="1" applyBorder="1" applyAlignment="1">
      <alignment horizontal="center" vertical="center"/>
    </xf>
    <xf numFmtId="0" fontId="6" fillId="5" borderId="0" xfId="2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5" borderId="6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4" fontId="6" fillId="5" borderId="6" xfId="2" applyNumberFormat="1" applyFont="1" applyFill="1" applyBorder="1" applyAlignment="1">
      <alignment horizontal="center" vertical="center"/>
    </xf>
    <xf numFmtId="4" fontId="6" fillId="5" borderId="14" xfId="2" applyNumberFormat="1" applyFont="1" applyFill="1" applyBorder="1" applyAlignment="1">
      <alignment horizontal="center" vertical="center"/>
    </xf>
    <xf numFmtId="2" fontId="7" fillId="5" borderId="6" xfId="1" applyNumberFormat="1" applyFont="1" applyFill="1" applyBorder="1" applyAlignment="1">
      <alignment horizontal="center" vertical="center" wrapText="1"/>
    </xf>
    <xf numFmtId="2" fontId="7" fillId="5" borderId="14" xfId="1" applyNumberFormat="1" applyFont="1" applyFill="1" applyBorder="1" applyAlignment="1">
      <alignment horizontal="center" vertical="center" wrapText="1"/>
    </xf>
    <xf numFmtId="2" fontId="6" fillId="5" borderId="6" xfId="1" applyNumberFormat="1" applyFont="1" applyFill="1" applyBorder="1" applyAlignment="1">
      <alignment horizontal="center" vertical="center" wrapText="1"/>
    </xf>
    <xf numFmtId="2" fontId="6" fillId="5" borderId="14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9" fillId="3" borderId="20" xfId="0" applyNumberFormat="1" applyFont="1" applyFill="1" applyBorder="1" applyAlignment="1">
      <alignment horizontal="center"/>
    </xf>
    <xf numFmtId="2" fontId="9" fillId="4" borderId="8" xfId="0" applyNumberFormat="1" applyFont="1" applyFill="1" applyBorder="1" applyAlignment="1">
      <alignment horizontal="center"/>
    </xf>
  </cellXfs>
  <cellStyles count="3">
    <cellStyle name="Normal" xfId="0" builtinId="0"/>
    <cellStyle name="Normal_Replanilhamento T-1 - 18-02-08" xfId="2" xr:uid="{DAA5277D-CAD3-4018-A102-7D2F48F4B3F9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2CE8-DABC-40CE-A391-5B4A507A13C6}">
  <dimension ref="A1:J39"/>
  <sheetViews>
    <sheetView view="pageBreakPreview" zoomScaleNormal="100" zoomScaleSheetLayoutView="100" workbookViewId="0">
      <selection activeCell="I32" sqref="I32"/>
    </sheetView>
  </sheetViews>
  <sheetFormatPr defaultRowHeight="15" x14ac:dyDescent="0.25"/>
  <cols>
    <col min="1" max="1" width="15.85546875" style="1" bestFit="1" customWidth="1"/>
    <col min="2" max="2" width="9.140625" style="13"/>
    <col min="3" max="3" width="9.140625" style="1"/>
    <col min="4" max="4" width="10.28515625" customWidth="1"/>
  </cols>
  <sheetData>
    <row r="1" spans="1:10" x14ac:dyDescent="0.25">
      <c r="A1" s="29" t="s">
        <v>0</v>
      </c>
      <c r="B1" s="29"/>
      <c r="C1" s="29"/>
      <c r="D1" s="29"/>
    </row>
    <row r="2" spans="1:10" s="1" customFormat="1" x14ac:dyDescent="0.25">
      <c r="A2" s="2" t="s">
        <v>2</v>
      </c>
      <c r="B2" s="12" t="s">
        <v>3</v>
      </c>
      <c r="C2" s="2" t="s">
        <v>4</v>
      </c>
      <c r="D2" s="2" t="s">
        <v>5</v>
      </c>
    </row>
    <row r="3" spans="1:10" s="5" customFormat="1" x14ac:dyDescent="0.25">
      <c r="A3" s="30" t="s">
        <v>1</v>
      </c>
      <c r="B3" s="28">
        <v>100</v>
      </c>
      <c r="C3" s="3" t="s">
        <v>6</v>
      </c>
      <c r="D3" s="4">
        <f>AVERAGE(1.9,0.99,1.07,0.97,0.96,1,1,3.16,1.01,1.02,0.97,1,0.99,1,1,1.02,1.04,1,0.94,0.86,0.72,0.76)</f>
        <v>1.1081818181818182</v>
      </c>
    </row>
    <row r="4" spans="1:10" s="8" customFormat="1" x14ac:dyDescent="0.25">
      <c r="A4" s="30"/>
      <c r="B4" s="28"/>
      <c r="C4" s="6" t="s">
        <v>7</v>
      </c>
      <c r="D4" s="7">
        <f>AVERAGE(0.86,0.97,0.93,0.97,1.07,1.02,1,0.96,0.97,0.96,1.05,0.97,0.97,1.02,1,1.02,1.03,1.57,1.87,1.65,)</f>
        <v>1.0409523809523811</v>
      </c>
    </row>
    <row r="5" spans="1:10" s="5" customFormat="1" x14ac:dyDescent="0.25">
      <c r="A5" s="30" t="s">
        <v>8</v>
      </c>
      <c r="B5" s="28">
        <v>100</v>
      </c>
      <c r="C5" s="3" t="s">
        <v>6</v>
      </c>
      <c r="D5" s="4">
        <f>AVERAGE(0.76,1,0.94,0.7,0.7,0.63,1.37,0.9,0.7,0.76,2.46,1.64,0.87,0.76,0.7)</f>
        <v>0.9926666666666667</v>
      </c>
    </row>
    <row r="6" spans="1:10" s="8" customFormat="1" x14ac:dyDescent="0.25">
      <c r="A6" s="30"/>
      <c r="B6" s="28"/>
      <c r="C6" s="6" t="s">
        <v>7</v>
      </c>
      <c r="D6" s="7">
        <f>AVERAGE(1.21,0.57,2.4,1.12,1.35,1.2,1.02,0.71,0.92,0,0.43,0.57,1.9,0.78,0.83,)</f>
        <v>0.9381250000000001</v>
      </c>
    </row>
    <row r="7" spans="1:10" s="5" customFormat="1" x14ac:dyDescent="0.25">
      <c r="A7" s="27" t="s">
        <v>9</v>
      </c>
      <c r="B7" s="28">
        <v>200</v>
      </c>
      <c r="C7" s="3" t="s">
        <v>6</v>
      </c>
      <c r="D7" s="4">
        <f>AVERAGE(1,1.02,1.07,1.01,0.99,0.99,1,1.03,1.04,0.99,1.03,1.07,1,1.03,1.06,1.12,1.2,1.24,1.32,1.35,1.28,0.74,0.74,0.76,0.75,0.84,0.78,0.78,0.79,0.79,0.66,)</f>
        <v>0.95218749999999996</v>
      </c>
    </row>
    <row r="8" spans="1:10" s="8" customFormat="1" x14ac:dyDescent="0.25">
      <c r="A8" s="27"/>
      <c r="B8" s="28"/>
      <c r="C8" s="6" t="s">
        <v>7</v>
      </c>
      <c r="D8" s="7">
        <f>AVERAGE(0.94,1,1.2,1.04,0.98,0.97,1.01,0.98,0.9,0.94,0.93,0.97,0.81,0.86,0.91,0.99,0.94,0.96,1.03,1.06,1.02,1.95,0.74,0.77,0.71,0.61,0.63,0.64,0.66,0.73,0.77,0.75)</f>
        <v>0.91874999999999996</v>
      </c>
    </row>
    <row r="9" spans="1:10" s="5" customFormat="1" x14ac:dyDescent="0.25">
      <c r="A9" s="27" t="s">
        <v>10</v>
      </c>
      <c r="B9" s="28">
        <v>300</v>
      </c>
      <c r="C9" s="3" t="s">
        <v>6</v>
      </c>
      <c r="D9" s="4">
        <f>AVERAGE(0.96,0.97,0.93,0.92,0.92,0.94,0.93,1.14,1.14,1.07,0.95)</f>
        <v>0.98818181818181816</v>
      </c>
    </row>
    <row r="10" spans="1:10" s="8" customFormat="1" x14ac:dyDescent="0.25">
      <c r="A10" s="27"/>
      <c r="B10" s="28"/>
      <c r="C10" s="6" t="s">
        <v>7</v>
      </c>
      <c r="D10" s="7">
        <f>AVERAGE(0.69,0.72,2.27,0.68,0.68,0.68,0.71,1.02,1.1,1.1)</f>
        <v>0.96499999999999986</v>
      </c>
    </row>
    <row r="11" spans="1:10" s="5" customFormat="1" x14ac:dyDescent="0.25">
      <c r="A11" s="27" t="s">
        <v>11</v>
      </c>
      <c r="B11" s="31">
        <v>400</v>
      </c>
      <c r="C11" s="3" t="s">
        <v>6</v>
      </c>
      <c r="D11" s="4">
        <f>AVERAGE(0.95,0.92,1.5,1.05,0.89,0.94,1,0.92,0.9,)</f>
        <v>0.90700000000000003</v>
      </c>
      <c r="J11" s="11"/>
    </row>
    <row r="12" spans="1:10" s="8" customFormat="1" x14ac:dyDescent="0.25">
      <c r="A12" s="27"/>
      <c r="B12" s="31"/>
      <c r="C12" s="6" t="s">
        <v>7</v>
      </c>
      <c r="D12" s="10">
        <f>AVERAGE(0,0.79,0.72,0.67,1.78,1.9,1.05,0.91,0.91)</f>
        <v>0.96999999999999986</v>
      </c>
    </row>
    <row r="13" spans="1:10" s="5" customFormat="1" x14ac:dyDescent="0.25">
      <c r="A13" s="27" t="s">
        <v>12</v>
      </c>
      <c r="B13" s="31">
        <v>500</v>
      </c>
      <c r="C13" s="3" t="s">
        <v>6</v>
      </c>
      <c r="D13" s="4">
        <f>AVERAGE(0,1.38,0.68,1.89,2.42,1.03,0.95,1.5,0.94,1.05,0.96,0.95,0.98,1.13,1.01,0.94,0.78,1.02,0.96,0.95,1.94,0.9,0.9)</f>
        <v>1.0982608695652174</v>
      </c>
    </row>
    <row r="14" spans="1:10" s="8" customFormat="1" x14ac:dyDescent="0.25">
      <c r="A14" s="27"/>
      <c r="B14" s="31"/>
      <c r="C14" s="6" t="s">
        <v>7</v>
      </c>
      <c r="D14" s="7">
        <f>AVERAGE(0.45,0.97,0.81,0.9,0.92,1.03,1.01,1.03,0.99,1.06,1.53,0.91,0.99,1.31,1.01,1.03,1.05,1.16,1.24,1.24,1.33,1.12,1.07,1.7,1.07)</f>
        <v>1.0771999999999999</v>
      </c>
    </row>
    <row r="15" spans="1:10" s="5" customFormat="1" x14ac:dyDescent="0.25">
      <c r="A15" s="27" t="s">
        <v>14</v>
      </c>
      <c r="B15" s="28">
        <v>600</v>
      </c>
      <c r="C15" s="3" t="s">
        <v>6</v>
      </c>
      <c r="D15" s="9">
        <f>AVERAGE(1.25)</f>
        <v>1.25</v>
      </c>
    </row>
    <row r="16" spans="1:10" s="8" customFormat="1" x14ac:dyDescent="0.25">
      <c r="A16" s="27"/>
      <c r="B16" s="28"/>
      <c r="C16" s="6" t="s">
        <v>7</v>
      </c>
      <c r="D16" s="10">
        <f>AVERAGE(0.82)</f>
        <v>0.82</v>
      </c>
    </row>
    <row r="17" spans="1:4" s="5" customFormat="1" x14ac:dyDescent="0.25">
      <c r="A17" s="27" t="s">
        <v>14</v>
      </c>
      <c r="B17" s="28">
        <v>700</v>
      </c>
      <c r="C17" s="3" t="s">
        <v>6</v>
      </c>
      <c r="D17" s="4">
        <f>AVERAGE(0.98,0.96,0.94,1.02)</f>
        <v>0.97499999999999998</v>
      </c>
    </row>
    <row r="18" spans="1:4" s="8" customFormat="1" x14ac:dyDescent="0.25">
      <c r="A18" s="27"/>
      <c r="B18" s="28"/>
      <c r="C18" s="6" t="s">
        <v>7</v>
      </c>
      <c r="D18" s="10">
        <f>AVERAGE(1.01,1.03,1.01,1.03)</f>
        <v>1.02</v>
      </c>
    </row>
    <row r="19" spans="1:4" s="5" customFormat="1" x14ac:dyDescent="0.25">
      <c r="A19" s="27" t="s">
        <v>15</v>
      </c>
      <c r="B19" s="28">
        <v>800</v>
      </c>
      <c r="C19" s="3" t="s">
        <v>6</v>
      </c>
      <c r="D19" s="4">
        <f>AVERAGE(0.57,0.58,0.63)</f>
        <v>0.59333333333333327</v>
      </c>
    </row>
    <row r="20" spans="1:4" s="8" customFormat="1" x14ac:dyDescent="0.25">
      <c r="A20" s="27"/>
      <c r="B20" s="28"/>
      <c r="C20" s="6" t="s">
        <v>7</v>
      </c>
      <c r="D20" s="10">
        <f>AVERAGE(0,0.5)</f>
        <v>0.25</v>
      </c>
    </row>
    <row r="21" spans="1:4" s="5" customFormat="1" x14ac:dyDescent="0.25">
      <c r="A21" s="27" t="s">
        <v>15</v>
      </c>
      <c r="B21" s="28">
        <v>900</v>
      </c>
      <c r="C21" s="3" t="s">
        <v>6</v>
      </c>
      <c r="D21" s="9">
        <f>AVERAGE(2.82,1.43,0.72,0.64,0.77,1.9)</f>
        <v>1.38</v>
      </c>
    </row>
    <row r="22" spans="1:4" s="8" customFormat="1" x14ac:dyDescent="0.25">
      <c r="A22" s="27"/>
      <c r="B22" s="28"/>
      <c r="C22" s="6" t="s">
        <v>7</v>
      </c>
      <c r="D22" s="7">
        <f>AVERAGE(0.79,0.77,0.78,0.87,0.85,0.9,0.88,0.44,0)</f>
        <v>0.69777777777777783</v>
      </c>
    </row>
    <row r="23" spans="1:4" s="5" customFormat="1" x14ac:dyDescent="0.25">
      <c r="A23" s="27" t="s">
        <v>16</v>
      </c>
      <c r="B23" s="28">
        <v>1000</v>
      </c>
      <c r="C23" s="3" t="s">
        <v>6</v>
      </c>
      <c r="D23" s="4">
        <f>AVERAGE(0.7,0.72,0.73)</f>
        <v>0.71666666666666667</v>
      </c>
    </row>
    <row r="24" spans="1:4" s="8" customFormat="1" x14ac:dyDescent="0.25">
      <c r="A24" s="27"/>
      <c r="B24" s="28"/>
      <c r="C24" s="6" t="s">
        <v>7</v>
      </c>
      <c r="D24" s="7">
        <f>AVERAGE(0.91,0.92,1.07)</f>
        <v>0.96666666666666679</v>
      </c>
    </row>
    <row r="25" spans="1:4" s="5" customFormat="1" x14ac:dyDescent="0.25">
      <c r="A25" s="27" t="s">
        <v>16</v>
      </c>
      <c r="B25" s="28">
        <v>1100</v>
      </c>
      <c r="C25" s="3" t="s">
        <v>6</v>
      </c>
      <c r="D25" s="9">
        <f>AVERAGE(1.02,1.03,1.35,1.12)</f>
        <v>1.1299999999999999</v>
      </c>
    </row>
    <row r="26" spans="1:4" s="8" customFormat="1" x14ac:dyDescent="0.25">
      <c r="A26" s="27"/>
      <c r="B26" s="28"/>
      <c r="C26" s="6" t="s">
        <v>7</v>
      </c>
      <c r="D26" s="7">
        <f>AVERAGE(0.86,0.91,0.91)</f>
        <v>0.89333333333333342</v>
      </c>
    </row>
    <row r="27" spans="1:4" s="5" customFormat="1" x14ac:dyDescent="0.25">
      <c r="A27" s="27" t="s">
        <v>16</v>
      </c>
      <c r="B27" s="28">
        <v>1200</v>
      </c>
      <c r="C27" s="3" t="s">
        <v>6</v>
      </c>
      <c r="D27" s="4">
        <f>AVERAGE(1.06,1.16,1.12,1.11)</f>
        <v>1.1125</v>
      </c>
    </row>
    <row r="28" spans="1:4" s="8" customFormat="1" x14ac:dyDescent="0.25">
      <c r="A28" s="27"/>
      <c r="B28" s="28"/>
      <c r="C28" s="6" t="s">
        <v>7</v>
      </c>
      <c r="D28" s="7">
        <f>AVERAGE(0.74,0.72,0.81,0.83)</f>
        <v>0.77500000000000002</v>
      </c>
    </row>
    <row r="29" spans="1:4" s="5" customFormat="1" x14ac:dyDescent="0.25">
      <c r="A29" s="27" t="s">
        <v>16</v>
      </c>
      <c r="B29" s="28">
        <v>1300</v>
      </c>
      <c r="C29" s="3" t="s">
        <v>6</v>
      </c>
      <c r="D29" s="4">
        <f>AVERAGE(1.13,1.17,1.18,1.22)</f>
        <v>1.1749999999999998</v>
      </c>
    </row>
    <row r="30" spans="1:4" s="8" customFormat="1" x14ac:dyDescent="0.25">
      <c r="A30" s="27"/>
      <c r="B30" s="28"/>
      <c r="C30" s="6" t="s">
        <v>7</v>
      </c>
      <c r="D30" s="7">
        <f>AVERAGE(0.83,1.01,1.05)</f>
        <v>0.96333333333333326</v>
      </c>
    </row>
    <row r="31" spans="1:4" s="5" customFormat="1" x14ac:dyDescent="0.25">
      <c r="A31" s="27" t="s">
        <v>18</v>
      </c>
      <c r="B31" s="28">
        <v>1400</v>
      </c>
      <c r="C31" s="3" t="s">
        <v>6</v>
      </c>
      <c r="D31" s="4">
        <f>AVERAGE(1.6,0.92,0.95,0.96,0.94,0.94,0.92,0.71,1.7,1.8,0.83,0.83)</f>
        <v>1.0916666666666666</v>
      </c>
    </row>
    <row r="32" spans="1:4" s="8" customFormat="1" x14ac:dyDescent="0.25">
      <c r="A32" s="27"/>
      <c r="B32" s="28"/>
      <c r="C32" s="6" t="s">
        <v>7</v>
      </c>
      <c r="D32" s="7">
        <f>AVERAGE(1.04,0.93,0.89,1.04,1.03,1.02,1.02,0.98,0.98,0.98,0.98,0.98)</f>
        <v>0.98916666666666686</v>
      </c>
    </row>
    <row r="33" spans="1:4" s="5" customFormat="1" x14ac:dyDescent="0.25">
      <c r="A33" s="27" t="s">
        <v>18</v>
      </c>
      <c r="B33" s="28">
        <v>1500</v>
      </c>
      <c r="C33" s="3" t="s">
        <v>6</v>
      </c>
      <c r="D33" s="9">
        <f>AVERAGE(1.02,1.04)</f>
        <v>1.03</v>
      </c>
    </row>
    <row r="34" spans="1:4" s="8" customFormat="1" x14ac:dyDescent="0.25">
      <c r="A34" s="27"/>
      <c r="B34" s="28"/>
      <c r="C34" s="6" t="s">
        <v>7</v>
      </c>
      <c r="D34" s="7">
        <f>AVERAGE(1.01,0.94)</f>
        <v>0.97499999999999998</v>
      </c>
    </row>
    <row r="35" spans="1:4" s="5" customFormat="1" x14ac:dyDescent="0.25">
      <c r="A35" s="27" t="s">
        <v>13</v>
      </c>
      <c r="B35" s="28">
        <v>1600</v>
      </c>
      <c r="C35" s="3" t="s">
        <v>6</v>
      </c>
      <c r="D35" s="9">
        <f>AVERAGE(1.88)</f>
        <v>1.88</v>
      </c>
    </row>
    <row r="36" spans="1:4" s="8" customFormat="1" x14ac:dyDescent="0.25">
      <c r="A36" s="27"/>
      <c r="B36" s="28"/>
      <c r="C36" s="6" t="s">
        <v>7</v>
      </c>
      <c r="D36" s="10">
        <f>AVERAGE(0.84)</f>
        <v>0.84</v>
      </c>
    </row>
    <row r="37" spans="1:4" s="8" customFormat="1" x14ac:dyDescent="0.25">
      <c r="A37" s="32" t="s">
        <v>19</v>
      </c>
      <c r="B37" s="32"/>
      <c r="C37" s="33">
        <f>AVERAGE(D3:D36)</f>
        <v>0.98473383817624549</v>
      </c>
      <c r="D37" s="34"/>
    </row>
    <row r="38" spans="1:4" x14ac:dyDescent="0.25">
      <c r="A38" s="26" t="s">
        <v>17</v>
      </c>
      <c r="B38" s="26"/>
      <c r="C38" s="26"/>
      <c r="D38" s="26"/>
    </row>
    <row r="39" spans="1:4" x14ac:dyDescent="0.25">
      <c r="A39" s="26"/>
      <c r="B39" s="26"/>
      <c r="C39" s="26"/>
      <c r="D39" s="26"/>
    </row>
  </sheetData>
  <mergeCells count="38">
    <mergeCell ref="C37:D37"/>
    <mergeCell ref="A29:A30"/>
    <mergeCell ref="B29:B30"/>
    <mergeCell ref="A31:A32"/>
    <mergeCell ref="B31:B32"/>
    <mergeCell ref="A33:A34"/>
    <mergeCell ref="B33:B34"/>
    <mergeCell ref="A27:A28"/>
    <mergeCell ref="B27:B28"/>
    <mergeCell ref="A35:A36"/>
    <mergeCell ref="B35:B36"/>
    <mergeCell ref="A37:B37"/>
    <mergeCell ref="B21:B22"/>
    <mergeCell ref="A23:A24"/>
    <mergeCell ref="B23:B24"/>
    <mergeCell ref="A25:A26"/>
    <mergeCell ref="B25:B26"/>
    <mergeCell ref="A1:D1"/>
    <mergeCell ref="A3:A4"/>
    <mergeCell ref="B3:B4"/>
    <mergeCell ref="A5:A6"/>
    <mergeCell ref="B5:B6"/>
    <mergeCell ref="A38:D39"/>
    <mergeCell ref="A7:A8"/>
    <mergeCell ref="B7:B8"/>
    <mergeCell ref="A9:A10"/>
    <mergeCell ref="A15:A16"/>
    <mergeCell ref="B15:B16"/>
    <mergeCell ref="B9:B10"/>
    <mergeCell ref="A11:A12"/>
    <mergeCell ref="B11:B12"/>
    <mergeCell ref="A13:A14"/>
    <mergeCell ref="B13:B14"/>
    <mergeCell ref="A17:A18"/>
    <mergeCell ref="B17:B18"/>
    <mergeCell ref="A19:A20"/>
    <mergeCell ref="B19:B20"/>
    <mergeCell ref="A21:A2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A30DD-9EA5-4CAC-AC8B-51F086FCCB27}">
  <dimension ref="B2:I65"/>
  <sheetViews>
    <sheetView tabSelected="1" workbookViewId="0">
      <pane xSplit="7" ySplit="4" topLeftCell="H6" activePane="bottomRight" state="frozen"/>
      <selection pane="topRight" activeCell="Q1" sqref="Q1"/>
      <selection pane="bottomLeft" activeCell="A5" sqref="A5"/>
      <selection pane="bottomRight" activeCell="I45" sqref="I45"/>
    </sheetView>
  </sheetViews>
  <sheetFormatPr defaultRowHeight="15" x14ac:dyDescent="0.25"/>
  <cols>
    <col min="1" max="1" width="6.140625" customWidth="1"/>
    <col min="2" max="2" width="9.140625" style="1"/>
    <col min="3" max="3" width="19.85546875" style="1" bestFit="1" customWidth="1"/>
    <col min="4" max="4" width="13.28515625" style="16" bestFit="1" customWidth="1"/>
    <col min="5" max="5" width="10.7109375" style="16" customWidth="1"/>
    <col min="6" max="6" width="14.28515625" style="16" customWidth="1"/>
    <col min="7" max="7" width="9.140625" style="16"/>
  </cols>
  <sheetData>
    <row r="2" spans="2:9" ht="15.75" x14ac:dyDescent="0.25">
      <c r="B2" s="48" t="s">
        <v>23</v>
      </c>
      <c r="C2" s="49"/>
      <c r="D2" s="49"/>
      <c r="E2" s="49"/>
      <c r="F2" s="49"/>
      <c r="G2" s="50"/>
    </row>
    <row r="3" spans="2:9" x14ac:dyDescent="0.25">
      <c r="B3" s="51" t="s">
        <v>20</v>
      </c>
      <c r="C3" s="53" t="s">
        <v>24</v>
      </c>
      <c r="D3" s="46" t="s">
        <v>21</v>
      </c>
      <c r="E3" s="55" t="s">
        <v>32</v>
      </c>
      <c r="F3" s="57" t="s">
        <v>31</v>
      </c>
      <c r="G3" s="57" t="s">
        <v>33</v>
      </c>
    </row>
    <row r="4" spans="2:9" x14ac:dyDescent="0.25">
      <c r="B4" s="52"/>
      <c r="C4" s="54"/>
      <c r="D4" s="47"/>
      <c r="E4" s="56"/>
      <c r="F4" s="58"/>
      <c r="G4" s="58"/>
    </row>
    <row r="5" spans="2:9" x14ac:dyDescent="0.25">
      <c r="B5" s="40">
        <v>100</v>
      </c>
      <c r="C5" s="44" t="s">
        <v>25</v>
      </c>
      <c r="D5" s="17" t="s">
        <v>6</v>
      </c>
      <c r="E5" s="14">
        <v>227.82</v>
      </c>
      <c r="F5" s="14">
        <v>1.1100000000000001</v>
      </c>
      <c r="G5" s="19">
        <f>TRUNC(F5*E5,2)</f>
        <v>252.88</v>
      </c>
      <c r="I5" s="59"/>
    </row>
    <row r="6" spans="2:9" x14ac:dyDescent="0.25">
      <c r="B6" s="41"/>
      <c r="C6" s="45"/>
      <c r="D6" s="20" t="s">
        <v>7</v>
      </c>
      <c r="E6" s="21">
        <v>226.91</v>
      </c>
      <c r="F6" s="21">
        <v>1.04</v>
      </c>
      <c r="G6" s="22">
        <f>TRUNC(F6*E6,2)</f>
        <v>235.98</v>
      </c>
      <c r="I6" s="59"/>
    </row>
    <row r="7" spans="2:9" ht="7.5" customHeight="1" x14ac:dyDescent="0.25">
      <c r="B7" s="37"/>
      <c r="C7" s="38"/>
      <c r="D7" s="38"/>
      <c r="E7" s="38"/>
      <c r="F7" s="38"/>
      <c r="G7" s="39"/>
    </row>
    <row r="8" spans="2:9" x14ac:dyDescent="0.25">
      <c r="B8" s="40">
        <v>100</v>
      </c>
      <c r="C8" s="44" t="s">
        <v>26</v>
      </c>
      <c r="D8" s="17" t="s">
        <v>6</v>
      </c>
      <c r="E8" s="14">
        <v>139.08000000000001</v>
      </c>
      <c r="F8" s="14">
        <v>0.99</v>
      </c>
      <c r="G8" s="15">
        <f>TRUNC(F8*E8,2)</f>
        <v>137.68</v>
      </c>
    </row>
    <row r="9" spans="2:9" x14ac:dyDescent="0.25">
      <c r="B9" s="41"/>
      <c r="C9" s="45"/>
      <c r="D9" s="20" t="s">
        <v>7</v>
      </c>
      <c r="E9" s="21">
        <v>149.18</v>
      </c>
      <c r="F9" s="21">
        <v>0.94</v>
      </c>
      <c r="G9" s="23">
        <f>TRUNC(F9*E9,2)</f>
        <v>140.22</v>
      </c>
    </row>
    <row r="10" spans="2:9" ht="7.5" customHeight="1" x14ac:dyDescent="0.25">
      <c r="B10" s="37"/>
      <c r="C10" s="38"/>
      <c r="D10" s="38"/>
      <c r="E10" s="38"/>
      <c r="F10" s="38"/>
      <c r="G10" s="39"/>
    </row>
    <row r="11" spans="2:9" x14ac:dyDescent="0.25">
      <c r="B11" s="40">
        <v>200</v>
      </c>
      <c r="C11" s="42" t="s">
        <v>27</v>
      </c>
      <c r="D11" s="17" t="s">
        <v>6</v>
      </c>
      <c r="E11" s="14">
        <v>339.5</v>
      </c>
      <c r="F11" s="14">
        <v>0.95</v>
      </c>
      <c r="G11" s="15">
        <f>TRUNC(F11*E11,2)</f>
        <v>322.52</v>
      </c>
    </row>
    <row r="12" spans="2:9" x14ac:dyDescent="0.25">
      <c r="B12" s="41"/>
      <c r="C12" s="43"/>
      <c r="D12" s="20" t="s">
        <v>7</v>
      </c>
      <c r="E12" s="21">
        <v>326.68</v>
      </c>
      <c r="F12" s="21">
        <v>0.92</v>
      </c>
      <c r="G12" s="23">
        <f>TRUNC(F12*E12,2)</f>
        <v>300.54000000000002</v>
      </c>
    </row>
    <row r="13" spans="2:9" ht="7.5" customHeight="1" x14ac:dyDescent="0.25">
      <c r="B13" s="37"/>
      <c r="C13" s="38"/>
      <c r="D13" s="38"/>
      <c r="E13" s="38"/>
      <c r="F13" s="38"/>
      <c r="G13" s="39"/>
    </row>
    <row r="14" spans="2:9" x14ac:dyDescent="0.25">
      <c r="B14" s="40">
        <v>300</v>
      </c>
      <c r="C14" s="42" t="s">
        <v>28</v>
      </c>
      <c r="D14" s="17" t="s">
        <v>6</v>
      </c>
      <c r="E14" s="14">
        <v>124.03</v>
      </c>
      <c r="F14" s="18">
        <v>0.99</v>
      </c>
      <c r="G14" s="15">
        <f>TRUNC(F14*E14,2)</f>
        <v>122.78</v>
      </c>
    </row>
    <row r="15" spans="2:9" x14ac:dyDescent="0.25">
      <c r="B15" s="41"/>
      <c r="C15" s="43"/>
      <c r="D15" s="20" t="s">
        <v>7</v>
      </c>
      <c r="E15" s="21">
        <v>124.74</v>
      </c>
      <c r="F15" s="21">
        <v>0.97</v>
      </c>
      <c r="G15" s="24">
        <f>TRUNC(F15*E15,2)</f>
        <v>120.99</v>
      </c>
    </row>
    <row r="16" spans="2:9" ht="7.5" customHeight="1" x14ac:dyDescent="0.25">
      <c r="B16" s="37"/>
      <c r="C16" s="38"/>
      <c r="D16" s="38"/>
      <c r="E16" s="38"/>
      <c r="F16" s="38"/>
      <c r="G16" s="39"/>
    </row>
    <row r="17" spans="2:7" x14ac:dyDescent="0.25">
      <c r="B17" s="40">
        <v>400</v>
      </c>
      <c r="C17" s="42" t="s">
        <v>29</v>
      </c>
      <c r="D17" s="17" t="s">
        <v>6</v>
      </c>
      <c r="E17" s="14">
        <v>142.29</v>
      </c>
      <c r="F17" s="14">
        <v>0.91</v>
      </c>
      <c r="G17" s="15">
        <f>TRUNC(F17*E17,2)</f>
        <v>129.47999999999999</v>
      </c>
    </row>
    <row r="18" spans="2:7" x14ac:dyDescent="0.25">
      <c r="B18" s="41"/>
      <c r="C18" s="43"/>
      <c r="D18" s="20" t="s">
        <v>7</v>
      </c>
      <c r="E18" s="21">
        <v>139.94</v>
      </c>
      <c r="F18" s="21">
        <v>0.97</v>
      </c>
      <c r="G18" s="23">
        <f>TRUNC(F18*E18,2)</f>
        <v>135.74</v>
      </c>
    </row>
    <row r="19" spans="2:7" ht="7.5" customHeight="1" x14ac:dyDescent="0.25">
      <c r="B19" s="37"/>
      <c r="C19" s="38"/>
      <c r="D19" s="38"/>
      <c r="E19" s="38"/>
      <c r="F19" s="38"/>
      <c r="G19" s="39"/>
    </row>
    <row r="20" spans="2:7" x14ac:dyDescent="0.25">
      <c r="B20" s="40">
        <v>500</v>
      </c>
      <c r="C20" s="44" t="s">
        <v>30</v>
      </c>
      <c r="D20" s="17" t="s">
        <v>6</v>
      </c>
      <c r="E20" s="14">
        <v>276.54000000000002</v>
      </c>
      <c r="F20" s="14">
        <v>1.1000000000000001</v>
      </c>
      <c r="G20" s="15">
        <f>TRUNC(F20*E20,2)</f>
        <v>304.19</v>
      </c>
    </row>
    <row r="21" spans="2:7" x14ac:dyDescent="0.25">
      <c r="B21" s="41"/>
      <c r="C21" s="45"/>
      <c r="D21" s="20" t="s">
        <v>7</v>
      </c>
      <c r="E21" s="21">
        <v>280.13</v>
      </c>
      <c r="F21" s="21">
        <v>1.08</v>
      </c>
      <c r="G21" s="23">
        <f>TRUNC(F21*E21,2)</f>
        <v>302.54000000000002</v>
      </c>
    </row>
    <row r="22" spans="2:7" ht="7.5" customHeight="1" x14ac:dyDescent="0.25">
      <c r="B22" s="37"/>
      <c r="C22" s="38"/>
      <c r="D22" s="38"/>
      <c r="E22" s="38"/>
      <c r="F22" s="38"/>
      <c r="G22" s="39"/>
    </row>
    <row r="23" spans="2:7" x14ac:dyDescent="0.25">
      <c r="B23" s="40">
        <v>600</v>
      </c>
      <c r="C23" s="42" t="s">
        <v>34</v>
      </c>
      <c r="D23" s="17" t="s">
        <v>6</v>
      </c>
      <c r="E23" s="14">
        <v>31.63</v>
      </c>
      <c r="F23" s="14">
        <v>1.25</v>
      </c>
      <c r="G23" s="15">
        <f>TRUNC(F23*E23,2)</f>
        <v>39.53</v>
      </c>
    </row>
    <row r="24" spans="2:7" x14ac:dyDescent="0.25">
      <c r="B24" s="41"/>
      <c r="C24" s="43"/>
      <c r="D24" s="20" t="s">
        <v>7</v>
      </c>
      <c r="E24" s="21">
        <v>31.62</v>
      </c>
      <c r="F24" s="21">
        <v>0.82</v>
      </c>
      <c r="G24" s="23">
        <f>TRUNC(F24*E24,2)</f>
        <v>25.92</v>
      </c>
    </row>
    <row r="25" spans="2:7" ht="7.5" customHeight="1" x14ac:dyDescent="0.25">
      <c r="B25" s="37"/>
      <c r="C25" s="38"/>
      <c r="D25" s="38"/>
      <c r="E25" s="38"/>
      <c r="F25" s="38"/>
      <c r="G25" s="39"/>
    </row>
    <row r="26" spans="2:7" x14ac:dyDescent="0.25">
      <c r="B26" s="40">
        <v>700</v>
      </c>
      <c r="C26" s="42" t="s">
        <v>34</v>
      </c>
      <c r="D26" s="17" t="s">
        <v>6</v>
      </c>
      <c r="E26" s="14">
        <v>45.54</v>
      </c>
      <c r="F26" s="14">
        <v>0.98</v>
      </c>
      <c r="G26" s="15">
        <f>TRUNC(F26*E26,2)</f>
        <v>44.62</v>
      </c>
    </row>
    <row r="27" spans="2:7" x14ac:dyDescent="0.25">
      <c r="B27" s="41"/>
      <c r="C27" s="43"/>
      <c r="D27" s="20" t="s">
        <v>7</v>
      </c>
      <c r="E27" s="21">
        <v>44.99</v>
      </c>
      <c r="F27" s="21">
        <v>1.02</v>
      </c>
      <c r="G27" s="23">
        <f>TRUNC(F27*E27,2)</f>
        <v>45.88</v>
      </c>
    </row>
    <row r="28" spans="2:7" ht="7.5" customHeight="1" x14ac:dyDescent="0.25">
      <c r="B28" s="37"/>
      <c r="C28" s="38"/>
      <c r="D28" s="38"/>
      <c r="E28" s="38"/>
      <c r="F28" s="38"/>
      <c r="G28" s="39"/>
    </row>
    <row r="29" spans="2:7" x14ac:dyDescent="0.25">
      <c r="B29" s="40">
        <v>800</v>
      </c>
      <c r="C29" s="44" t="s">
        <v>35</v>
      </c>
      <c r="D29" s="17" t="s">
        <v>6</v>
      </c>
      <c r="E29" s="14">
        <v>43.16</v>
      </c>
      <c r="F29" s="14">
        <v>0.59</v>
      </c>
      <c r="G29" s="15">
        <f>TRUNC(F29*E29,2)</f>
        <v>25.46</v>
      </c>
    </row>
    <row r="30" spans="2:7" x14ac:dyDescent="0.25">
      <c r="B30" s="41"/>
      <c r="C30" s="45"/>
      <c r="D30" s="20" t="s">
        <v>7</v>
      </c>
      <c r="E30" s="60">
        <v>46.28</v>
      </c>
      <c r="F30" s="60">
        <v>0.86</v>
      </c>
      <c r="G30" s="23">
        <f>TRUNC(F30*E30,2)</f>
        <v>39.799999999999997</v>
      </c>
    </row>
    <row r="31" spans="2:7" ht="7.5" customHeight="1" x14ac:dyDescent="0.25">
      <c r="B31" s="37"/>
      <c r="C31" s="38"/>
      <c r="D31" s="38"/>
      <c r="E31" s="38"/>
      <c r="F31" s="38"/>
      <c r="G31" s="39"/>
    </row>
    <row r="32" spans="2:7" x14ac:dyDescent="0.25">
      <c r="B32" s="40">
        <v>900</v>
      </c>
      <c r="C32" s="44" t="s">
        <v>35</v>
      </c>
      <c r="D32" s="17" t="s">
        <v>6</v>
      </c>
      <c r="E32" s="14">
        <v>100.65</v>
      </c>
      <c r="F32" s="14">
        <v>1.38</v>
      </c>
      <c r="G32" s="15">
        <f>TRUNC(F32*E32,2)</f>
        <v>138.88999999999999</v>
      </c>
    </row>
    <row r="33" spans="2:7" x14ac:dyDescent="0.25">
      <c r="B33" s="41"/>
      <c r="C33" s="45"/>
      <c r="D33" s="20" t="s">
        <v>7</v>
      </c>
      <c r="E33" s="21">
        <v>87.82</v>
      </c>
      <c r="F33" s="21">
        <v>0.7</v>
      </c>
      <c r="G33" s="23">
        <f>TRUNC(F33*E33,2)</f>
        <v>61.47</v>
      </c>
    </row>
    <row r="34" spans="2:7" ht="7.5" customHeight="1" x14ac:dyDescent="0.25">
      <c r="B34" s="37"/>
      <c r="C34" s="38"/>
      <c r="D34" s="38"/>
      <c r="E34" s="38"/>
      <c r="F34" s="38"/>
      <c r="G34" s="39"/>
    </row>
    <row r="35" spans="2:7" x14ac:dyDescent="0.25">
      <c r="B35" s="40">
        <v>1000</v>
      </c>
      <c r="C35" s="42" t="s">
        <v>36</v>
      </c>
      <c r="D35" s="17" t="s">
        <v>6</v>
      </c>
      <c r="E35" s="14">
        <v>39.479999999999997</v>
      </c>
      <c r="F35" s="14">
        <v>0.72</v>
      </c>
      <c r="G35" s="15">
        <f>TRUNC(F35*E35,2)</f>
        <v>28.42</v>
      </c>
    </row>
    <row r="36" spans="2:7" x14ac:dyDescent="0.25">
      <c r="B36" s="41"/>
      <c r="C36" s="43"/>
      <c r="D36" s="20" t="s">
        <v>7</v>
      </c>
      <c r="E36" s="21">
        <v>41.94</v>
      </c>
      <c r="F36" s="21">
        <v>0.97</v>
      </c>
      <c r="G36" s="23">
        <f>TRUNC(F36*E36,2)</f>
        <v>40.68</v>
      </c>
    </row>
    <row r="37" spans="2:7" ht="7.5" customHeight="1" x14ac:dyDescent="0.25">
      <c r="B37" s="37"/>
      <c r="C37" s="38"/>
      <c r="D37" s="38"/>
      <c r="E37" s="38"/>
      <c r="F37" s="38"/>
      <c r="G37" s="39"/>
    </row>
    <row r="38" spans="2:7" x14ac:dyDescent="0.25">
      <c r="B38" s="40">
        <v>1100</v>
      </c>
      <c r="C38" s="42" t="s">
        <v>36</v>
      </c>
      <c r="D38" s="17" t="s">
        <v>6</v>
      </c>
      <c r="E38" s="14">
        <v>43.01</v>
      </c>
      <c r="F38" s="14">
        <v>1.1299999999999999</v>
      </c>
      <c r="G38" s="15">
        <f>TRUNC(F38*E38,2)</f>
        <v>48.6</v>
      </c>
    </row>
    <row r="39" spans="2:7" x14ac:dyDescent="0.25">
      <c r="B39" s="41"/>
      <c r="C39" s="43"/>
      <c r="D39" s="20" t="s">
        <v>7</v>
      </c>
      <c r="E39" s="21">
        <v>42.56</v>
      </c>
      <c r="F39" s="21">
        <v>0.89</v>
      </c>
      <c r="G39" s="23">
        <f>TRUNC(F39*E39,2)</f>
        <v>37.869999999999997</v>
      </c>
    </row>
    <row r="40" spans="2:7" ht="7.5" customHeight="1" x14ac:dyDescent="0.25">
      <c r="B40" s="37"/>
      <c r="C40" s="38"/>
      <c r="D40" s="38"/>
      <c r="E40" s="38"/>
      <c r="F40" s="38"/>
      <c r="G40" s="39"/>
    </row>
    <row r="41" spans="2:7" x14ac:dyDescent="0.25">
      <c r="B41" s="40">
        <v>1200</v>
      </c>
      <c r="C41" s="42" t="s">
        <v>36</v>
      </c>
      <c r="D41" s="17" t="s">
        <v>6</v>
      </c>
      <c r="E41" s="14">
        <v>46.92</v>
      </c>
      <c r="F41" s="14">
        <v>1.1100000000000001</v>
      </c>
      <c r="G41" s="15">
        <f>TRUNC(F41*E41,2)</f>
        <v>52.08</v>
      </c>
    </row>
    <row r="42" spans="2:7" x14ac:dyDescent="0.25">
      <c r="B42" s="41"/>
      <c r="C42" s="43"/>
      <c r="D42" s="20" t="s">
        <v>7</v>
      </c>
      <c r="E42" s="21">
        <v>48.86</v>
      </c>
      <c r="F42" s="21">
        <v>0.78</v>
      </c>
      <c r="G42" s="23">
        <f>TRUNC(F42*E42,2)</f>
        <v>38.11</v>
      </c>
    </row>
    <row r="43" spans="2:7" ht="7.5" customHeight="1" x14ac:dyDescent="0.25">
      <c r="B43" s="37"/>
      <c r="C43" s="38"/>
      <c r="D43" s="38"/>
      <c r="E43" s="38"/>
      <c r="F43" s="38"/>
      <c r="G43" s="39"/>
    </row>
    <row r="44" spans="2:7" x14ac:dyDescent="0.25">
      <c r="B44" s="40">
        <v>1300</v>
      </c>
      <c r="C44" s="42" t="s">
        <v>36</v>
      </c>
      <c r="D44" s="17" t="s">
        <v>6</v>
      </c>
      <c r="E44" s="14">
        <v>30.08</v>
      </c>
      <c r="F44" s="14">
        <v>1.18</v>
      </c>
      <c r="G44" s="15">
        <f>TRUNC(F44*E44,2)</f>
        <v>35.49</v>
      </c>
    </row>
    <row r="45" spans="2:7" x14ac:dyDescent="0.25">
      <c r="B45" s="41"/>
      <c r="C45" s="43"/>
      <c r="D45" s="20" t="s">
        <v>7</v>
      </c>
      <c r="E45" s="21">
        <v>30.65</v>
      </c>
      <c r="F45" s="21">
        <v>0.96</v>
      </c>
      <c r="G45" s="23">
        <f>TRUNC(F45*E45,2)</f>
        <v>29.42</v>
      </c>
    </row>
    <row r="46" spans="2:7" ht="7.5" customHeight="1" x14ac:dyDescent="0.25">
      <c r="B46" s="37"/>
      <c r="C46" s="38"/>
      <c r="D46" s="38"/>
      <c r="E46" s="38"/>
      <c r="F46" s="38"/>
      <c r="G46" s="39"/>
    </row>
    <row r="47" spans="2:7" x14ac:dyDescent="0.25">
      <c r="B47" s="40">
        <v>1400</v>
      </c>
      <c r="C47" s="42" t="s">
        <v>37</v>
      </c>
      <c r="D47" s="17" t="s">
        <v>6</v>
      </c>
      <c r="E47" s="14">
        <v>138.05000000000001</v>
      </c>
      <c r="F47" s="14">
        <v>1.0900000000000001</v>
      </c>
      <c r="G47" s="15">
        <f>TRUNC(F47*E47,2)</f>
        <v>150.47</v>
      </c>
    </row>
    <row r="48" spans="2:7" x14ac:dyDescent="0.25">
      <c r="B48" s="41"/>
      <c r="C48" s="43"/>
      <c r="D48" s="20" t="s">
        <v>7</v>
      </c>
      <c r="E48" s="21">
        <v>158.71</v>
      </c>
      <c r="F48" s="21">
        <v>0.99</v>
      </c>
      <c r="G48" s="23">
        <f>TRUNC(F48*E48,2)</f>
        <v>157.12</v>
      </c>
    </row>
    <row r="49" spans="2:7" ht="7.5" customHeight="1" x14ac:dyDescent="0.25">
      <c r="B49" s="37"/>
      <c r="C49" s="38"/>
      <c r="D49" s="38"/>
      <c r="E49" s="38"/>
      <c r="F49" s="38"/>
      <c r="G49" s="39"/>
    </row>
    <row r="50" spans="2:7" x14ac:dyDescent="0.25">
      <c r="B50" s="40">
        <v>1500</v>
      </c>
      <c r="C50" s="42" t="s">
        <v>37</v>
      </c>
      <c r="D50" s="17" t="s">
        <v>6</v>
      </c>
      <c r="E50" s="14">
        <v>28.89</v>
      </c>
      <c r="F50" s="14">
        <v>1.03</v>
      </c>
      <c r="G50" s="15">
        <f>TRUNC(F50*E50,2)</f>
        <v>29.75</v>
      </c>
    </row>
    <row r="51" spans="2:7" x14ac:dyDescent="0.25">
      <c r="B51" s="41"/>
      <c r="C51" s="43"/>
      <c r="D51" s="20" t="s">
        <v>7</v>
      </c>
      <c r="E51" s="21">
        <v>29.52</v>
      </c>
      <c r="F51" s="21">
        <v>0.98</v>
      </c>
      <c r="G51" s="23">
        <f>TRUNC(F51*E51,2)</f>
        <v>28.92</v>
      </c>
    </row>
    <row r="52" spans="2:7" ht="7.5" customHeight="1" x14ac:dyDescent="0.25">
      <c r="B52" s="37"/>
      <c r="C52" s="38"/>
      <c r="D52" s="38"/>
      <c r="E52" s="38"/>
      <c r="F52" s="38"/>
      <c r="G52" s="39"/>
    </row>
    <row r="53" spans="2:7" x14ac:dyDescent="0.25">
      <c r="B53" s="40">
        <v>1600</v>
      </c>
      <c r="C53" s="42" t="s">
        <v>38</v>
      </c>
      <c r="D53" s="17" t="s">
        <v>6</v>
      </c>
      <c r="E53" s="14">
        <v>29.95</v>
      </c>
      <c r="F53" s="14">
        <v>1.88</v>
      </c>
      <c r="G53" s="15">
        <f>TRUNC(F53*E53,2)</f>
        <v>56.3</v>
      </c>
    </row>
    <row r="54" spans="2:7" x14ac:dyDescent="0.25">
      <c r="B54" s="41"/>
      <c r="C54" s="43"/>
      <c r="D54" s="20" t="s">
        <v>7</v>
      </c>
      <c r="E54" s="21">
        <v>29.82</v>
      </c>
      <c r="F54" s="21">
        <v>0.84</v>
      </c>
      <c r="G54" s="23">
        <f>TRUNC(F54*E54,2)</f>
        <v>25.04</v>
      </c>
    </row>
    <row r="55" spans="2:7" ht="7.5" customHeight="1" x14ac:dyDescent="0.25">
      <c r="B55" s="37"/>
      <c r="C55" s="38"/>
      <c r="D55" s="38"/>
      <c r="E55" s="38"/>
      <c r="F55" s="38"/>
      <c r="G55" s="39"/>
    </row>
    <row r="56" spans="2:7" x14ac:dyDescent="0.25">
      <c r="B56" s="40">
        <v>1700</v>
      </c>
      <c r="C56" s="42" t="s">
        <v>39</v>
      </c>
      <c r="D56" s="17" t="s">
        <v>6</v>
      </c>
      <c r="E56" s="61">
        <v>192.88</v>
      </c>
      <c r="F56" s="14">
        <v>1.5</v>
      </c>
      <c r="G56" s="15">
        <f>TRUNC(F56*E56,2)</f>
        <v>289.32</v>
      </c>
    </row>
    <row r="57" spans="2:7" x14ac:dyDescent="0.25">
      <c r="B57" s="41"/>
      <c r="C57" s="43"/>
      <c r="D57" s="20" t="s">
        <v>7</v>
      </c>
      <c r="E57" s="21">
        <v>33.42</v>
      </c>
      <c r="F57" s="21">
        <v>0.69</v>
      </c>
      <c r="G57" s="23">
        <f>TRUNC(F57*E57,2)</f>
        <v>23.05</v>
      </c>
    </row>
    <row r="58" spans="2:7" ht="7.5" customHeight="1" x14ac:dyDescent="0.25">
      <c r="B58" s="37"/>
      <c r="C58" s="38"/>
      <c r="D58" s="38"/>
      <c r="E58" s="38"/>
      <c r="F58" s="38"/>
      <c r="G58" s="39"/>
    </row>
    <row r="59" spans="2:7" x14ac:dyDescent="0.25">
      <c r="B59" s="40">
        <v>1800</v>
      </c>
      <c r="C59" s="42" t="s">
        <v>22</v>
      </c>
      <c r="D59" s="17" t="s">
        <v>6</v>
      </c>
      <c r="E59" s="14" t="s">
        <v>22</v>
      </c>
      <c r="F59" s="14" t="s">
        <v>22</v>
      </c>
      <c r="G59" s="15" t="s">
        <v>22</v>
      </c>
    </row>
    <row r="60" spans="2:7" x14ac:dyDescent="0.25">
      <c r="B60" s="41"/>
      <c r="C60" s="43"/>
      <c r="D60" s="20" t="s">
        <v>7</v>
      </c>
      <c r="E60" s="21">
        <v>90.71</v>
      </c>
      <c r="F60" s="21">
        <v>1.5</v>
      </c>
      <c r="G60" s="23">
        <f>TRUNC(F60*E60,2)</f>
        <v>136.06</v>
      </c>
    </row>
    <row r="61" spans="2:7" ht="7.5" customHeight="1" x14ac:dyDescent="0.25">
      <c r="B61" s="37"/>
      <c r="C61" s="38"/>
      <c r="D61" s="38"/>
      <c r="E61" s="38"/>
      <c r="F61" s="38"/>
      <c r="G61" s="39"/>
    </row>
    <row r="62" spans="2:7" x14ac:dyDescent="0.25">
      <c r="B62" s="40">
        <v>1900</v>
      </c>
      <c r="C62" s="42" t="s">
        <v>40</v>
      </c>
      <c r="D62" s="17" t="s">
        <v>6</v>
      </c>
      <c r="E62" s="14" t="s">
        <v>22</v>
      </c>
      <c r="F62" s="14" t="s">
        <v>22</v>
      </c>
      <c r="G62" s="15" t="s">
        <v>22</v>
      </c>
    </row>
    <row r="63" spans="2:7" x14ac:dyDescent="0.25">
      <c r="B63" s="41"/>
      <c r="C63" s="43"/>
      <c r="D63" s="20" t="s">
        <v>7</v>
      </c>
      <c r="E63" s="21">
        <v>63.19</v>
      </c>
      <c r="F63" s="21">
        <v>1.5</v>
      </c>
      <c r="G63" s="23">
        <f>TRUNC(F63*E63,2)</f>
        <v>94.78</v>
      </c>
    </row>
    <row r="64" spans="2:7" ht="7.5" customHeight="1" x14ac:dyDescent="0.25">
      <c r="B64" s="37"/>
      <c r="C64" s="38"/>
      <c r="D64" s="38"/>
      <c r="E64" s="38"/>
      <c r="F64" s="38"/>
      <c r="G64" s="39"/>
    </row>
    <row r="65" spans="2:7" x14ac:dyDescent="0.25">
      <c r="B65" s="35" t="s">
        <v>41</v>
      </c>
      <c r="C65" s="36"/>
      <c r="D65" s="36"/>
      <c r="E65" s="36"/>
      <c r="F65" s="36"/>
      <c r="G65" s="25">
        <f>SUM(G63,G60,G56:G57,G54,G53,G50:G51,G47:G48,G44:G45,G41:G42,G38:G39,G35:G36,G32:G33,G29:G30,G26:G27,G23:G24,G20:G21,G17:G18,G14:G15,G11:G12,G8:G9,G5:G6)</f>
        <v>4228.5899999999992</v>
      </c>
    </row>
  </sheetData>
  <mergeCells count="68">
    <mergeCell ref="B2:G2"/>
    <mergeCell ref="B3:B4"/>
    <mergeCell ref="C3:C4"/>
    <mergeCell ref="E3:E4"/>
    <mergeCell ref="F3:F4"/>
    <mergeCell ref="G3:G4"/>
    <mergeCell ref="B19:G19"/>
    <mergeCell ref="B5:B6"/>
    <mergeCell ref="B7:G7"/>
    <mergeCell ref="B8:B9"/>
    <mergeCell ref="D3:D4"/>
    <mergeCell ref="B14:B15"/>
    <mergeCell ref="B17:B18"/>
    <mergeCell ref="C14:C15"/>
    <mergeCell ref="B16:G16"/>
    <mergeCell ref="C17:C18"/>
    <mergeCell ref="B20:B21"/>
    <mergeCell ref="B26:B27"/>
    <mergeCell ref="B29:B30"/>
    <mergeCell ref="C20:C21"/>
    <mergeCell ref="B22:G22"/>
    <mergeCell ref="B23:B24"/>
    <mergeCell ref="C23:C24"/>
    <mergeCell ref="B32:B33"/>
    <mergeCell ref="B35:B36"/>
    <mergeCell ref="B38:B39"/>
    <mergeCell ref="B34:G34"/>
    <mergeCell ref="C35:C36"/>
    <mergeCell ref="B37:G37"/>
    <mergeCell ref="C38:C39"/>
    <mergeCell ref="C5:C6"/>
    <mergeCell ref="C8:C9"/>
    <mergeCell ref="B10:G10"/>
    <mergeCell ref="C11:C12"/>
    <mergeCell ref="B13:G13"/>
    <mergeCell ref="B11:B12"/>
    <mergeCell ref="B53:B54"/>
    <mergeCell ref="C53:C54"/>
    <mergeCell ref="B25:G25"/>
    <mergeCell ref="C26:C27"/>
    <mergeCell ref="B28:G28"/>
    <mergeCell ref="C29:C30"/>
    <mergeCell ref="B31:G31"/>
    <mergeCell ref="C32:C33"/>
    <mergeCell ref="B50:B51"/>
    <mergeCell ref="B41:B42"/>
    <mergeCell ref="B44:B45"/>
    <mergeCell ref="B47:B48"/>
    <mergeCell ref="B40:G40"/>
    <mergeCell ref="C41:C42"/>
    <mergeCell ref="B43:G43"/>
    <mergeCell ref="C44:C45"/>
    <mergeCell ref="B46:G46"/>
    <mergeCell ref="C47:C48"/>
    <mergeCell ref="B49:G49"/>
    <mergeCell ref="C50:C51"/>
    <mergeCell ref="B52:G52"/>
    <mergeCell ref="B55:G55"/>
    <mergeCell ref="B56:B57"/>
    <mergeCell ref="C56:C57"/>
    <mergeCell ref="B58:G58"/>
    <mergeCell ref="B59:B60"/>
    <mergeCell ref="C59:C60"/>
    <mergeCell ref="B65:F65"/>
    <mergeCell ref="B61:G61"/>
    <mergeCell ref="B62:B63"/>
    <mergeCell ref="C62:C63"/>
    <mergeCell ref="B64:G64"/>
  </mergeCells>
  <phoneticPr fontId="8" type="noConversion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Planilha1</vt:lpstr>
      <vt:lpstr>CONSTRUÇÃO DE CALÇADA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Alves Folador Dominicini</dc:creator>
  <cp:lastModifiedBy>Igor Alves Folador Dominicini</cp:lastModifiedBy>
  <dcterms:created xsi:type="dcterms:W3CDTF">2019-11-06T16:42:35Z</dcterms:created>
  <dcterms:modified xsi:type="dcterms:W3CDTF">2019-11-20T21:36:15Z</dcterms:modified>
</cp:coreProperties>
</file>