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or.dominicini\Desktop\Prefeitura Municipal de Itarana\DRENAGEM COHAB\R02\"/>
    </mc:Choice>
  </mc:AlternateContent>
  <xr:revisionPtr revIDLastSave="0" documentId="13_ncr:1_{E59ED0DF-D3D5-4306-96FF-EBE6AA113CE2}" xr6:coauthVersionLast="45" xr6:coauthVersionMax="45" xr10:uidLastSave="{00000000-0000-0000-0000-000000000000}"/>
  <bookViews>
    <workbookView xWindow="-120" yWindow="-120" windowWidth="29040" windowHeight="15840" activeTab="1" xr2:uid="{18690A8A-75D5-4B7F-B4F7-8B53557C79FF}"/>
  </bookViews>
  <sheets>
    <sheet name="PAVIMENTAÇÃO" sheetId="1" r:id="rId1"/>
    <sheet name="MEIO FIO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2" l="1"/>
  <c r="D47" i="2" s="1"/>
  <c r="D4" i="2"/>
  <c r="L24" i="1" l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 l="1"/>
  <c r="J9" i="1" s="1"/>
  <c r="K8" i="1"/>
  <c r="J8" i="1" s="1"/>
  <c r="K7" i="1"/>
  <c r="J6" i="1"/>
  <c r="J7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K6" i="1"/>
  <c r="J5" i="1"/>
  <c r="J4" i="1"/>
  <c r="K5" i="1"/>
  <c r="K4" i="1"/>
</calcChain>
</file>

<file path=xl/sharedStrings.xml><?xml version="1.0" encoding="utf-8"?>
<sst xmlns="http://schemas.openxmlformats.org/spreadsheetml/2006/main" count="159" uniqueCount="29">
  <si>
    <t>PAVIMENTAÇÃO EM BLOCOS DE CONCRETO</t>
  </si>
  <si>
    <t>RAMO</t>
  </si>
  <si>
    <t>RUA</t>
  </si>
  <si>
    <t>ESTACA</t>
  </si>
  <si>
    <t>COMPRIMENTO (m)</t>
  </si>
  <si>
    <t>ÁREA (m²)</t>
  </si>
  <si>
    <t>RUA EDÉZIO MARCOS / RUA VIRGINIA LOSS</t>
  </si>
  <si>
    <t>INICIAL</t>
  </si>
  <si>
    <t>FINAL</t>
  </si>
  <si>
    <t>+</t>
  </si>
  <si>
    <t>LARGURA MÉDIA (m)</t>
  </si>
  <si>
    <t>RUA JOSÉ HENRIQUE DE OLIVEIRA</t>
  </si>
  <si>
    <t>RUA ANTÔNIO DE OLIVEIRA DINIZ</t>
  </si>
  <si>
    <t>RUA JACINTO DAVID BALDOTTO</t>
  </si>
  <si>
    <t>à</t>
  </si>
  <si>
    <t>RUA HUGO TALON</t>
  </si>
  <si>
    <t>TRAVESSIA JOÃO BAPTISTA FRIZZERA</t>
  </si>
  <si>
    <t>RUA SANTOS COVRE</t>
  </si>
  <si>
    <t>RUA DR. ADHEMAR M. DA FONSECA</t>
  </si>
  <si>
    <t>RUA MARTINHO MÁXIMO SCÁRDUA</t>
  </si>
  <si>
    <t>RUA DOM LUIZ SCORTEGAGNA</t>
  </si>
  <si>
    <t>ACESSO GINÁSIO POLIESPORTIVO</t>
  </si>
  <si>
    <t>-</t>
  </si>
  <si>
    <t>TOTAL (m²):</t>
  </si>
  <si>
    <t>TOTAL (m):</t>
  </si>
  <si>
    <t>EXECUÇÃO DE MEIO FIO</t>
  </si>
  <si>
    <t>POSIÇÃO</t>
  </si>
  <si>
    <t>LD</t>
  </si>
  <si>
    <t>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</si>
</sst>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Times New Roman"/>
      <family val="1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right" vertical="center"/>
    </xf>
    <xf numFmtId="0" fontId="4" fillId="2" borderId="4" xfId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center" vertical="center"/>
    </xf>
    <xf numFmtId="4" fontId="0" fillId="3" borderId="10" xfId="0" applyNumberFormat="1" applyFill="1" applyBorder="1" applyAlignment="1">
      <alignment horizontal="center" vertical="center"/>
    </xf>
    <xf numFmtId="4" fontId="0" fillId="3" borderId="17" xfId="0" applyNumberFormat="1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4" borderId="14" xfId="0" applyFill="1" applyBorder="1" applyAlignment="1">
      <alignment horizontal="center" vertical="center" wrapText="1"/>
    </xf>
    <xf numFmtId="4" fontId="0" fillId="4" borderId="8" xfId="0" applyNumberFormat="1" applyFill="1" applyBorder="1" applyAlignment="1">
      <alignment horizontal="center" vertical="center"/>
    </xf>
    <xf numFmtId="4" fontId="0" fillId="4" borderId="10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</cellXfs>
  <cellStyles count="2">
    <cellStyle name="Normal" xfId="0" builtinId="0"/>
    <cellStyle name="Normal_Replanilhamento T-1 - 18-02-08" xfId="1" xr:uid="{3D7F0082-7C82-48D4-856E-B493822B6A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9D19E-F995-4D80-987D-EE03E6FC4DDA}">
  <dimension ref="A1:L24"/>
  <sheetViews>
    <sheetView workbookViewId="0">
      <pane xSplit="12" ySplit="3" topLeftCell="M4" activePane="bottomRight" state="frozen"/>
      <selection pane="topRight" activeCell="M1" sqref="M1"/>
      <selection pane="bottomLeft" activeCell="A4" sqref="A4"/>
      <selection pane="bottomRight" activeCell="O9" sqref="O9"/>
    </sheetView>
  </sheetViews>
  <sheetFormatPr defaultRowHeight="15" x14ac:dyDescent="0.25"/>
  <cols>
    <col min="1" max="1" width="9.140625" style="1"/>
    <col min="2" max="2" width="20.7109375" style="1" customWidth="1"/>
    <col min="3" max="3" width="5" style="1" bestFit="1" customWidth="1"/>
    <col min="4" max="4" width="2" style="1" bestFit="1" customWidth="1"/>
    <col min="5" max="5" width="5.7109375" style="3" customWidth="1"/>
    <col min="6" max="6" width="2" style="3" bestFit="1" customWidth="1"/>
    <col min="7" max="7" width="5" style="1" bestFit="1" customWidth="1"/>
    <col min="8" max="8" width="2" style="1" bestFit="1" customWidth="1"/>
    <col min="9" max="9" width="5.5703125" style="3" bestFit="1" customWidth="1"/>
    <col min="10" max="10" width="13.28515625" style="2" bestFit="1" customWidth="1"/>
    <col min="11" max="11" width="15.28515625" style="2" customWidth="1"/>
    <col min="12" max="12" width="10" style="2" bestFit="1" customWidth="1"/>
    <col min="15" max="16" width="24" customWidth="1"/>
    <col min="17" max="17" width="15.42578125" customWidth="1"/>
  </cols>
  <sheetData>
    <row r="1" spans="1:12" x14ac:dyDescent="0.25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30"/>
    </row>
    <row r="2" spans="1:12" x14ac:dyDescent="0.25">
      <c r="A2" s="25" t="s">
        <v>1</v>
      </c>
      <c r="B2" s="25" t="s">
        <v>2</v>
      </c>
      <c r="C2" s="24" t="s">
        <v>3</v>
      </c>
      <c r="D2" s="24"/>
      <c r="E2" s="24"/>
      <c r="F2" s="24"/>
      <c r="G2" s="24"/>
      <c r="H2" s="24"/>
      <c r="I2" s="24"/>
      <c r="J2" s="27" t="s">
        <v>10</v>
      </c>
      <c r="K2" s="27" t="s">
        <v>4</v>
      </c>
      <c r="L2" s="26" t="s">
        <v>5</v>
      </c>
    </row>
    <row r="3" spans="1:12" s="1" customFormat="1" x14ac:dyDescent="0.25">
      <c r="A3" s="25"/>
      <c r="B3" s="25"/>
      <c r="C3" s="24" t="s">
        <v>7</v>
      </c>
      <c r="D3" s="24"/>
      <c r="E3" s="24"/>
      <c r="F3" s="4"/>
      <c r="G3" s="24" t="s">
        <v>8</v>
      </c>
      <c r="H3" s="24"/>
      <c r="I3" s="24"/>
      <c r="J3" s="27"/>
      <c r="K3" s="27"/>
      <c r="L3" s="26"/>
    </row>
    <row r="4" spans="1:12" s="1" customFormat="1" ht="30" x14ac:dyDescent="0.25">
      <c r="A4" s="13">
        <v>100</v>
      </c>
      <c r="B4" s="5" t="s">
        <v>6</v>
      </c>
      <c r="C4" s="6">
        <v>100</v>
      </c>
      <c r="D4" s="6" t="s">
        <v>9</v>
      </c>
      <c r="E4" s="7">
        <v>0</v>
      </c>
      <c r="F4" s="7" t="s">
        <v>14</v>
      </c>
      <c r="G4" s="6">
        <v>119</v>
      </c>
      <c r="H4" s="6" t="s">
        <v>9</v>
      </c>
      <c r="I4" s="7">
        <v>9.5399999999999991</v>
      </c>
      <c r="J4" s="8">
        <f>TRUNC(L4/K4,2)</f>
        <v>7.03</v>
      </c>
      <c r="K4" s="8">
        <f>(19*20)+9.54</f>
        <v>389.54</v>
      </c>
      <c r="L4" s="14">
        <v>2740.62</v>
      </c>
    </row>
    <row r="5" spans="1:12" ht="30" x14ac:dyDescent="0.25">
      <c r="A5" s="15">
        <v>200</v>
      </c>
      <c r="B5" s="9" t="s">
        <v>11</v>
      </c>
      <c r="C5" s="10">
        <v>200</v>
      </c>
      <c r="D5" s="10" t="s">
        <v>9</v>
      </c>
      <c r="E5" s="11">
        <v>0</v>
      </c>
      <c r="F5" s="11" t="s">
        <v>14</v>
      </c>
      <c r="G5" s="10">
        <v>218</v>
      </c>
      <c r="H5" s="10" t="s">
        <v>9</v>
      </c>
      <c r="I5" s="11">
        <v>1.7</v>
      </c>
      <c r="J5" s="12">
        <f>TRUNC(L5/K5,2)</f>
        <v>6.51</v>
      </c>
      <c r="K5" s="12">
        <f>(18*20)+1.7</f>
        <v>361.7</v>
      </c>
      <c r="L5" s="16">
        <v>2357.63</v>
      </c>
    </row>
    <row r="6" spans="1:12" ht="30" x14ac:dyDescent="0.25">
      <c r="A6" s="15">
        <v>300</v>
      </c>
      <c r="B6" s="9" t="s">
        <v>12</v>
      </c>
      <c r="C6" s="10">
        <v>300</v>
      </c>
      <c r="D6" s="10" t="s">
        <v>9</v>
      </c>
      <c r="E6" s="11">
        <v>0</v>
      </c>
      <c r="F6" s="11" t="s">
        <v>14</v>
      </c>
      <c r="G6" s="10">
        <v>306</v>
      </c>
      <c r="H6" s="10" t="s">
        <v>9</v>
      </c>
      <c r="I6" s="11">
        <v>16.170000000000002</v>
      </c>
      <c r="J6" s="12">
        <f t="shared" ref="J6:J23" si="0">TRUNC(L6/K6,2)</f>
        <v>6.2</v>
      </c>
      <c r="K6" s="12">
        <f>(6*20)+16.17</f>
        <v>136.17000000000002</v>
      </c>
      <c r="L6" s="16">
        <v>845.07</v>
      </c>
    </row>
    <row r="7" spans="1:12" ht="30" x14ac:dyDescent="0.25">
      <c r="A7" s="15">
        <v>400</v>
      </c>
      <c r="B7" s="9" t="s">
        <v>13</v>
      </c>
      <c r="C7" s="10">
        <v>400</v>
      </c>
      <c r="D7" s="10" t="s">
        <v>9</v>
      </c>
      <c r="E7" s="11">
        <v>0</v>
      </c>
      <c r="F7" s="11" t="s">
        <v>14</v>
      </c>
      <c r="G7" s="10">
        <v>407</v>
      </c>
      <c r="H7" s="10" t="s">
        <v>9</v>
      </c>
      <c r="I7" s="11">
        <v>1.41</v>
      </c>
      <c r="J7" s="12">
        <f t="shared" si="0"/>
        <v>5.0599999999999996</v>
      </c>
      <c r="K7" s="12">
        <f>(7*20)+(1.41)</f>
        <v>141.41</v>
      </c>
      <c r="L7" s="16">
        <v>715.71</v>
      </c>
    </row>
    <row r="8" spans="1:12" x14ac:dyDescent="0.25">
      <c r="A8" s="15">
        <v>500</v>
      </c>
      <c r="B8" s="9" t="s">
        <v>15</v>
      </c>
      <c r="C8" s="10">
        <v>500</v>
      </c>
      <c r="D8" s="10" t="s">
        <v>9</v>
      </c>
      <c r="E8" s="11">
        <v>0</v>
      </c>
      <c r="F8" s="11" t="s">
        <v>14</v>
      </c>
      <c r="G8" s="10">
        <v>515</v>
      </c>
      <c r="H8" s="10" t="s">
        <v>9</v>
      </c>
      <c r="I8" s="11">
        <v>14.2</v>
      </c>
      <c r="J8" s="12">
        <f t="shared" si="0"/>
        <v>4.66</v>
      </c>
      <c r="K8" s="12">
        <f>(15*20)+14.2</f>
        <v>314.2</v>
      </c>
      <c r="L8" s="16">
        <v>1466.35</v>
      </c>
    </row>
    <row r="9" spans="1:12" ht="30" x14ac:dyDescent="0.25">
      <c r="A9" s="15">
        <v>600</v>
      </c>
      <c r="B9" s="9" t="s">
        <v>16</v>
      </c>
      <c r="C9" s="10">
        <v>600</v>
      </c>
      <c r="D9" s="10" t="s">
        <v>9</v>
      </c>
      <c r="E9" s="11">
        <v>0</v>
      </c>
      <c r="F9" s="11" t="s">
        <v>14</v>
      </c>
      <c r="G9" s="10">
        <v>601</v>
      </c>
      <c r="H9" s="10" t="s">
        <v>9</v>
      </c>
      <c r="I9" s="11">
        <v>10.49</v>
      </c>
      <c r="J9" s="12">
        <f t="shared" si="0"/>
        <v>9.74</v>
      </c>
      <c r="K9" s="12">
        <f>(1*20)+10.49</f>
        <v>30.490000000000002</v>
      </c>
      <c r="L9" s="16">
        <v>297.05</v>
      </c>
    </row>
    <row r="10" spans="1:12" ht="30" x14ac:dyDescent="0.25">
      <c r="A10" s="15">
        <v>700</v>
      </c>
      <c r="B10" s="9" t="s">
        <v>16</v>
      </c>
      <c r="C10" s="10">
        <v>700</v>
      </c>
      <c r="D10" s="10" t="s">
        <v>9</v>
      </c>
      <c r="E10" s="11">
        <v>0</v>
      </c>
      <c r="F10" s="11" t="s">
        <v>14</v>
      </c>
      <c r="G10" s="10">
        <v>702</v>
      </c>
      <c r="H10" s="10" t="s">
        <v>9</v>
      </c>
      <c r="I10" s="11">
        <v>3.43</v>
      </c>
      <c r="J10" s="12">
        <f t="shared" si="0"/>
        <v>7.94</v>
      </c>
      <c r="K10" s="12">
        <f>(2*20)+3.43</f>
        <v>43.43</v>
      </c>
      <c r="L10" s="16">
        <v>344.99</v>
      </c>
    </row>
    <row r="11" spans="1:12" x14ac:dyDescent="0.25">
      <c r="A11" s="15">
        <v>800</v>
      </c>
      <c r="B11" s="9" t="s">
        <v>17</v>
      </c>
      <c r="C11" s="10">
        <v>800</v>
      </c>
      <c r="D11" s="10" t="s">
        <v>9</v>
      </c>
      <c r="E11" s="11">
        <v>0</v>
      </c>
      <c r="F11" s="11" t="s">
        <v>14</v>
      </c>
      <c r="G11" s="10">
        <v>802</v>
      </c>
      <c r="H11" s="10" t="s">
        <v>9</v>
      </c>
      <c r="I11" s="11">
        <v>4.25</v>
      </c>
      <c r="J11" s="12">
        <f t="shared" si="0"/>
        <v>5.19</v>
      </c>
      <c r="K11" s="12">
        <f>(2*20)+4.25</f>
        <v>44.25</v>
      </c>
      <c r="L11" s="16">
        <v>229.83</v>
      </c>
    </row>
    <row r="12" spans="1:12" x14ac:dyDescent="0.25">
      <c r="A12" s="15">
        <v>900</v>
      </c>
      <c r="B12" s="9" t="s">
        <v>17</v>
      </c>
      <c r="C12" s="10">
        <v>900</v>
      </c>
      <c r="D12" s="10" t="s">
        <v>9</v>
      </c>
      <c r="E12" s="11">
        <v>0</v>
      </c>
      <c r="F12" s="11" t="s">
        <v>14</v>
      </c>
      <c r="G12" s="10">
        <v>904</v>
      </c>
      <c r="H12" s="10" t="s">
        <v>9</v>
      </c>
      <c r="I12" s="11">
        <v>18.079999999999998</v>
      </c>
      <c r="J12" s="12">
        <f t="shared" si="0"/>
        <v>6.94</v>
      </c>
      <c r="K12" s="12">
        <f>(4*20)+18.08</f>
        <v>98.08</v>
      </c>
      <c r="L12" s="16">
        <v>680.97</v>
      </c>
    </row>
    <row r="13" spans="1:12" ht="30" x14ac:dyDescent="0.25">
      <c r="A13" s="15">
        <v>1000</v>
      </c>
      <c r="B13" s="9" t="s">
        <v>18</v>
      </c>
      <c r="C13" s="10">
        <v>1000</v>
      </c>
      <c r="D13" s="10" t="s">
        <v>9</v>
      </c>
      <c r="E13" s="11">
        <v>0</v>
      </c>
      <c r="F13" s="11" t="s">
        <v>14</v>
      </c>
      <c r="G13" s="10">
        <v>1001</v>
      </c>
      <c r="H13" s="10" t="s">
        <v>9</v>
      </c>
      <c r="I13" s="11">
        <v>19.010000000000002</v>
      </c>
      <c r="J13" s="12">
        <f t="shared" si="0"/>
        <v>8.1</v>
      </c>
      <c r="K13" s="12">
        <f>(1*20)+19.01</f>
        <v>39.010000000000005</v>
      </c>
      <c r="L13" s="16">
        <v>316.11</v>
      </c>
    </row>
    <row r="14" spans="1:12" ht="30" x14ac:dyDescent="0.25">
      <c r="A14" s="15">
        <v>1100</v>
      </c>
      <c r="B14" s="9" t="s">
        <v>18</v>
      </c>
      <c r="C14" s="10">
        <v>1100</v>
      </c>
      <c r="D14" s="10" t="s">
        <v>9</v>
      </c>
      <c r="E14" s="11">
        <v>0</v>
      </c>
      <c r="F14" s="11" t="s">
        <v>14</v>
      </c>
      <c r="G14" s="10">
        <v>1102</v>
      </c>
      <c r="H14" s="10" t="s">
        <v>9</v>
      </c>
      <c r="I14" s="11">
        <v>1.51</v>
      </c>
      <c r="J14" s="12">
        <f t="shared" si="0"/>
        <v>8.18</v>
      </c>
      <c r="K14" s="12">
        <f>(2*20)+1.51</f>
        <v>41.51</v>
      </c>
      <c r="L14" s="16">
        <v>339.74</v>
      </c>
    </row>
    <row r="15" spans="1:12" ht="30" x14ac:dyDescent="0.25">
      <c r="A15" s="15">
        <v>1200</v>
      </c>
      <c r="B15" s="9" t="s">
        <v>18</v>
      </c>
      <c r="C15" s="10">
        <v>1200</v>
      </c>
      <c r="D15" s="10" t="s">
        <v>9</v>
      </c>
      <c r="E15" s="11">
        <v>0</v>
      </c>
      <c r="F15" s="11" t="s">
        <v>14</v>
      </c>
      <c r="G15" s="10">
        <v>1202</v>
      </c>
      <c r="H15" s="10" t="s">
        <v>9</v>
      </c>
      <c r="I15" s="11">
        <v>5.4</v>
      </c>
      <c r="J15" s="12">
        <f t="shared" si="0"/>
        <v>8.3000000000000007</v>
      </c>
      <c r="K15" s="12">
        <f>(2*20)+5.4</f>
        <v>45.4</v>
      </c>
      <c r="L15" s="16">
        <v>376.98</v>
      </c>
    </row>
    <row r="16" spans="1:12" ht="30" x14ac:dyDescent="0.25">
      <c r="A16" s="15">
        <v>1300</v>
      </c>
      <c r="B16" s="9" t="s">
        <v>18</v>
      </c>
      <c r="C16" s="10">
        <v>1300</v>
      </c>
      <c r="D16" s="10" t="s">
        <v>9</v>
      </c>
      <c r="E16" s="11">
        <v>0</v>
      </c>
      <c r="F16" s="11" t="s">
        <v>14</v>
      </c>
      <c r="G16" s="10">
        <v>1301</v>
      </c>
      <c r="H16" s="10" t="s">
        <v>9</v>
      </c>
      <c r="I16" s="11">
        <v>9.35</v>
      </c>
      <c r="J16" s="12">
        <f t="shared" si="0"/>
        <v>8.52</v>
      </c>
      <c r="K16" s="12">
        <f>(1*20)+9.35</f>
        <v>29.35</v>
      </c>
      <c r="L16" s="16">
        <v>250.29</v>
      </c>
    </row>
    <row r="17" spans="1:12" ht="30" x14ac:dyDescent="0.25">
      <c r="A17" s="15">
        <v>1400</v>
      </c>
      <c r="B17" s="9" t="s">
        <v>19</v>
      </c>
      <c r="C17" s="10">
        <v>1400</v>
      </c>
      <c r="D17" s="10" t="s">
        <v>9</v>
      </c>
      <c r="E17" s="11">
        <v>0</v>
      </c>
      <c r="F17" s="11" t="s">
        <v>14</v>
      </c>
      <c r="G17" s="10">
        <v>1407</v>
      </c>
      <c r="H17" s="10" t="s">
        <v>9</v>
      </c>
      <c r="I17" s="11">
        <v>17.28</v>
      </c>
      <c r="J17" s="12">
        <f t="shared" si="0"/>
        <v>9.57</v>
      </c>
      <c r="K17" s="12">
        <f>(20*7)+(17.28)</f>
        <v>157.28</v>
      </c>
      <c r="L17" s="16">
        <v>1505.36</v>
      </c>
    </row>
    <row r="18" spans="1:12" ht="30" x14ac:dyDescent="0.25">
      <c r="A18" s="15">
        <v>1500</v>
      </c>
      <c r="B18" s="9" t="s">
        <v>19</v>
      </c>
      <c r="C18" s="10">
        <v>1500</v>
      </c>
      <c r="D18" s="10" t="s">
        <v>9</v>
      </c>
      <c r="E18" s="11">
        <v>0</v>
      </c>
      <c r="F18" s="11" t="s">
        <v>14</v>
      </c>
      <c r="G18" s="10">
        <v>1501</v>
      </c>
      <c r="H18" s="10" t="s">
        <v>9</v>
      </c>
      <c r="I18" s="11">
        <v>8.44</v>
      </c>
      <c r="J18" s="12">
        <f t="shared" si="0"/>
        <v>10.5</v>
      </c>
      <c r="K18" s="12">
        <f>(1*20)+8.44</f>
        <v>28.439999999999998</v>
      </c>
      <c r="L18" s="16">
        <v>298.81</v>
      </c>
    </row>
    <row r="19" spans="1:12" ht="30" x14ac:dyDescent="0.25">
      <c r="A19" s="15">
        <v>1600</v>
      </c>
      <c r="B19" s="9" t="s">
        <v>20</v>
      </c>
      <c r="C19" s="10">
        <v>1600</v>
      </c>
      <c r="D19" s="10" t="s">
        <v>9</v>
      </c>
      <c r="E19" s="11">
        <v>0</v>
      </c>
      <c r="F19" s="11" t="s">
        <v>14</v>
      </c>
      <c r="G19" s="10">
        <v>1601</v>
      </c>
      <c r="H19" s="10" t="s">
        <v>9</v>
      </c>
      <c r="I19" s="11">
        <v>9.4499999999999993</v>
      </c>
      <c r="J19" s="12">
        <f t="shared" si="0"/>
        <v>6.45</v>
      </c>
      <c r="K19" s="12">
        <f>(1*20)+9.45</f>
        <v>29.45</v>
      </c>
      <c r="L19" s="16">
        <v>190.14</v>
      </c>
    </row>
    <row r="20" spans="1:12" ht="30" x14ac:dyDescent="0.25">
      <c r="A20" s="15">
        <v>1700</v>
      </c>
      <c r="B20" s="9" t="s">
        <v>21</v>
      </c>
      <c r="C20" s="10">
        <v>1700</v>
      </c>
      <c r="D20" s="10" t="s">
        <v>9</v>
      </c>
      <c r="E20" s="11">
        <v>0</v>
      </c>
      <c r="F20" s="11" t="s">
        <v>14</v>
      </c>
      <c r="G20" s="10">
        <v>1709</v>
      </c>
      <c r="H20" s="10" t="s">
        <v>9</v>
      </c>
      <c r="I20" s="11">
        <v>2.87</v>
      </c>
      <c r="J20" s="12">
        <f t="shared" si="0"/>
        <v>10.09</v>
      </c>
      <c r="K20" s="12">
        <f>(9*20)+2.87</f>
        <v>182.87</v>
      </c>
      <c r="L20" s="16">
        <v>1845.3</v>
      </c>
    </row>
    <row r="21" spans="1:12" x14ac:dyDescent="0.25">
      <c r="A21" s="15">
        <v>1800</v>
      </c>
      <c r="B21" s="10" t="s">
        <v>22</v>
      </c>
      <c r="C21" s="10">
        <v>1800</v>
      </c>
      <c r="D21" s="10" t="s">
        <v>9</v>
      </c>
      <c r="E21" s="11">
        <v>0</v>
      </c>
      <c r="F21" s="11" t="s">
        <v>14</v>
      </c>
      <c r="G21" s="10">
        <v>1804</v>
      </c>
      <c r="H21" s="10" t="s">
        <v>9</v>
      </c>
      <c r="I21" s="11">
        <v>0.74</v>
      </c>
      <c r="J21" s="12">
        <f t="shared" si="0"/>
        <v>12.78</v>
      </c>
      <c r="K21" s="12">
        <f>(20*4)+0.74</f>
        <v>80.739999999999995</v>
      </c>
      <c r="L21" s="16">
        <v>1032.48</v>
      </c>
    </row>
    <row r="22" spans="1:12" x14ac:dyDescent="0.25">
      <c r="A22" s="15">
        <v>1900</v>
      </c>
      <c r="B22" s="10" t="s">
        <v>22</v>
      </c>
      <c r="C22" s="10">
        <v>1900</v>
      </c>
      <c r="D22" s="10" t="s">
        <v>9</v>
      </c>
      <c r="E22" s="11">
        <v>0</v>
      </c>
      <c r="F22" s="11" t="s">
        <v>14</v>
      </c>
      <c r="G22" s="10">
        <v>1903</v>
      </c>
      <c r="H22" s="10" t="s">
        <v>9</v>
      </c>
      <c r="I22" s="11">
        <v>4.38</v>
      </c>
      <c r="J22" s="12">
        <f t="shared" si="0"/>
        <v>14.84</v>
      </c>
      <c r="K22" s="12">
        <f>(3*20)+4.38</f>
        <v>64.38</v>
      </c>
      <c r="L22" s="16">
        <v>955.52</v>
      </c>
    </row>
    <row r="23" spans="1:12" x14ac:dyDescent="0.25">
      <c r="A23" s="17">
        <v>2000</v>
      </c>
      <c r="B23" s="18" t="s">
        <v>22</v>
      </c>
      <c r="C23" s="18">
        <v>2000</v>
      </c>
      <c r="D23" s="18" t="s">
        <v>9</v>
      </c>
      <c r="E23" s="19">
        <v>0</v>
      </c>
      <c r="F23" s="19" t="s">
        <v>14</v>
      </c>
      <c r="G23" s="18">
        <v>2002</v>
      </c>
      <c r="H23" s="18" t="s">
        <v>9</v>
      </c>
      <c r="I23" s="19">
        <v>0</v>
      </c>
      <c r="J23" s="20">
        <f t="shared" si="0"/>
        <v>9.77</v>
      </c>
      <c r="K23" s="20">
        <f>2*20</f>
        <v>40</v>
      </c>
      <c r="L23" s="21">
        <v>391.01</v>
      </c>
    </row>
    <row r="24" spans="1:12" x14ac:dyDescent="0.25">
      <c r="A24" s="23" t="s">
        <v>23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2">
        <f>SUM(L4:L23)</f>
        <v>17179.959999999995</v>
      </c>
    </row>
  </sheetData>
  <mergeCells count="10">
    <mergeCell ref="L2:L3"/>
    <mergeCell ref="J2:J3"/>
    <mergeCell ref="K2:K3"/>
    <mergeCell ref="A1:L1"/>
    <mergeCell ref="C2:I2"/>
    <mergeCell ref="A24:K24"/>
    <mergeCell ref="C3:E3"/>
    <mergeCell ref="G3:I3"/>
    <mergeCell ref="A2:A3"/>
    <mergeCell ref="B2:B3"/>
  </mergeCells>
  <phoneticPr fontId="2" type="noConversion"/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6B531-AC76-41BF-8CD8-19961A3CCE02}">
  <dimension ref="A1:D47"/>
  <sheetViews>
    <sheetView tabSelected="1" topLeftCell="A16" workbookViewId="0">
      <selection activeCell="D47" sqref="A1:D47"/>
    </sheetView>
  </sheetViews>
  <sheetFormatPr defaultRowHeight="15" x14ac:dyDescent="0.25"/>
  <cols>
    <col min="2" max="2" width="23.5703125" customWidth="1"/>
    <col min="3" max="3" width="9" bestFit="1" customWidth="1"/>
    <col min="4" max="4" width="15.5703125" customWidth="1"/>
  </cols>
  <sheetData>
    <row r="1" spans="1:4" x14ac:dyDescent="0.25">
      <c r="A1" s="33" t="s">
        <v>25</v>
      </c>
      <c r="B1" s="32"/>
      <c r="C1" s="32"/>
      <c r="D1" s="32"/>
    </row>
    <row r="2" spans="1:4" x14ac:dyDescent="0.25">
      <c r="A2" s="25" t="s">
        <v>1</v>
      </c>
      <c r="B2" s="25" t="s">
        <v>2</v>
      </c>
      <c r="C2" s="46" t="s">
        <v>26</v>
      </c>
      <c r="D2" s="27" t="s">
        <v>4</v>
      </c>
    </row>
    <row r="3" spans="1:4" x14ac:dyDescent="0.25">
      <c r="A3" s="25"/>
      <c r="B3" s="25"/>
      <c r="C3" s="47"/>
      <c r="D3" s="27"/>
    </row>
    <row r="4" spans="1:4" ht="15" customHeight="1" x14ac:dyDescent="0.25">
      <c r="A4" s="37">
        <v>100</v>
      </c>
      <c r="B4" s="41" t="s">
        <v>6</v>
      </c>
      <c r="C4" s="48" t="s">
        <v>27</v>
      </c>
      <c r="D4" s="49">
        <f>128.41+99.41+139.08</f>
        <v>366.9</v>
      </c>
    </row>
    <row r="5" spans="1:4" x14ac:dyDescent="0.25">
      <c r="A5" s="53"/>
      <c r="B5" s="52"/>
      <c r="C5" s="34" t="s">
        <v>28</v>
      </c>
      <c r="D5" s="14">
        <f>126.6+100.31+149.18</f>
        <v>376.09000000000003</v>
      </c>
    </row>
    <row r="6" spans="1:4" x14ac:dyDescent="0.25">
      <c r="A6" s="36"/>
      <c r="B6" s="40"/>
      <c r="C6" s="54" t="s">
        <v>8</v>
      </c>
      <c r="D6" s="55">
        <v>8.07</v>
      </c>
    </row>
    <row r="7" spans="1:4" x14ac:dyDescent="0.25">
      <c r="A7" s="38">
        <v>200</v>
      </c>
      <c r="B7" s="42" t="s">
        <v>11</v>
      </c>
      <c r="C7" s="48" t="s">
        <v>27</v>
      </c>
      <c r="D7" s="50">
        <v>339.5</v>
      </c>
    </row>
    <row r="8" spans="1:4" x14ac:dyDescent="0.25">
      <c r="A8" s="36"/>
      <c r="B8" s="40"/>
      <c r="C8" s="34" t="s">
        <v>28</v>
      </c>
      <c r="D8" s="16">
        <v>326.68</v>
      </c>
    </row>
    <row r="9" spans="1:4" x14ac:dyDescent="0.25">
      <c r="A9" s="38">
        <v>300</v>
      </c>
      <c r="B9" s="42" t="s">
        <v>12</v>
      </c>
      <c r="C9" s="48" t="s">
        <v>27</v>
      </c>
      <c r="D9" s="50">
        <v>124.03</v>
      </c>
    </row>
    <row r="10" spans="1:4" x14ac:dyDescent="0.25">
      <c r="A10" s="36"/>
      <c r="B10" s="40"/>
      <c r="C10" s="34" t="s">
        <v>28</v>
      </c>
      <c r="D10" s="16">
        <v>124.74</v>
      </c>
    </row>
    <row r="11" spans="1:4" x14ac:dyDescent="0.25">
      <c r="A11" s="38">
        <v>400</v>
      </c>
      <c r="B11" s="42" t="s">
        <v>13</v>
      </c>
      <c r="C11" s="48" t="s">
        <v>27</v>
      </c>
      <c r="D11" s="50">
        <v>142.29</v>
      </c>
    </row>
    <row r="12" spans="1:4" x14ac:dyDescent="0.25">
      <c r="A12" s="36"/>
      <c r="B12" s="40"/>
      <c r="C12" s="34" t="s">
        <v>28</v>
      </c>
      <c r="D12" s="16">
        <v>139.94</v>
      </c>
    </row>
    <row r="13" spans="1:4" x14ac:dyDescent="0.25">
      <c r="A13" s="38">
        <v>500</v>
      </c>
      <c r="B13" s="42" t="s">
        <v>15</v>
      </c>
      <c r="C13" s="48" t="s">
        <v>27</v>
      </c>
      <c r="D13" s="50">
        <v>276.54000000000002</v>
      </c>
    </row>
    <row r="14" spans="1:4" x14ac:dyDescent="0.25">
      <c r="A14" s="36"/>
      <c r="B14" s="40"/>
      <c r="C14" s="34" t="s">
        <v>28</v>
      </c>
      <c r="D14" s="16">
        <v>280.13</v>
      </c>
    </row>
    <row r="15" spans="1:4" x14ac:dyDescent="0.25">
      <c r="A15" s="38">
        <v>600</v>
      </c>
      <c r="B15" s="42" t="s">
        <v>16</v>
      </c>
      <c r="C15" s="48" t="s">
        <v>27</v>
      </c>
      <c r="D15" s="50">
        <v>31.62</v>
      </c>
    </row>
    <row r="16" spans="1:4" x14ac:dyDescent="0.25">
      <c r="A16" s="36"/>
      <c r="B16" s="40"/>
      <c r="C16" s="34" t="s">
        <v>28</v>
      </c>
      <c r="D16" s="16">
        <v>31.63</v>
      </c>
    </row>
    <row r="17" spans="1:4" x14ac:dyDescent="0.25">
      <c r="A17" s="38">
        <v>700</v>
      </c>
      <c r="B17" s="42" t="s">
        <v>16</v>
      </c>
      <c r="C17" s="48" t="s">
        <v>27</v>
      </c>
      <c r="D17" s="50">
        <v>45.54</v>
      </c>
    </row>
    <row r="18" spans="1:4" x14ac:dyDescent="0.25">
      <c r="A18" s="36"/>
      <c r="B18" s="40"/>
      <c r="C18" s="34" t="s">
        <v>28</v>
      </c>
      <c r="D18" s="16">
        <v>44.99</v>
      </c>
    </row>
    <row r="19" spans="1:4" x14ac:dyDescent="0.25">
      <c r="A19" s="38">
        <v>800</v>
      </c>
      <c r="B19" s="42" t="s">
        <v>17</v>
      </c>
      <c r="C19" s="48" t="s">
        <v>27</v>
      </c>
      <c r="D19" s="50">
        <v>43.16</v>
      </c>
    </row>
    <row r="20" spans="1:4" x14ac:dyDescent="0.25">
      <c r="A20" s="36"/>
      <c r="B20" s="40"/>
      <c r="C20" s="34" t="s">
        <v>28</v>
      </c>
      <c r="D20" s="16">
        <v>46.28</v>
      </c>
    </row>
    <row r="21" spans="1:4" x14ac:dyDescent="0.25">
      <c r="A21" s="38">
        <v>900</v>
      </c>
      <c r="B21" s="42" t="s">
        <v>17</v>
      </c>
      <c r="C21" s="48" t="s">
        <v>27</v>
      </c>
      <c r="D21" s="50">
        <v>100.65</v>
      </c>
    </row>
    <row r="22" spans="1:4" x14ac:dyDescent="0.25">
      <c r="A22" s="36"/>
      <c r="B22" s="40"/>
      <c r="C22" s="34" t="s">
        <v>28</v>
      </c>
      <c r="D22" s="16">
        <v>87.82</v>
      </c>
    </row>
    <row r="23" spans="1:4" x14ac:dyDescent="0.25">
      <c r="A23" s="38">
        <v>1000</v>
      </c>
      <c r="B23" s="42" t="s">
        <v>18</v>
      </c>
      <c r="C23" s="48" t="s">
        <v>27</v>
      </c>
      <c r="D23" s="50">
        <v>41.94</v>
      </c>
    </row>
    <row r="24" spans="1:4" x14ac:dyDescent="0.25">
      <c r="A24" s="36"/>
      <c r="B24" s="40"/>
      <c r="C24" s="34" t="s">
        <v>28</v>
      </c>
      <c r="D24" s="16">
        <v>39.479999999999997</v>
      </c>
    </row>
    <row r="25" spans="1:4" x14ac:dyDescent="0.25">
      <c r="A25" s="38">
        <v>1100</v>
      </c>
      <c r="B25" s="42" t="s">
        <v>18</v>
      </c>
      <c r="C25" s="48" t="s">
        <v>27</v>
      </c>
      <c r="D25" s="50">
        <v>43.01</v>
      </c>
    </row>
    <row r="26" spans="1:4" x14ac:dyDescent="0.25">
      <c r="A26" s="36"/>
      <c r="B26" s="40"/>
      <c r="C26" s="34" t="s">
        <v>28</v>
      </c>
      <c r="D26" s="16">
        <v>42.56</v>
      </c>
    </row>
    <row r="27" spans="1:4" x14ac:dyDescent="0.25">
      <c r="A27" s="38">
        <v>1200</v>
      </c>
      <c r="B27" s="42" t="s">
        <v>18</v>
      </c>
      <c r="C27" s="48" t="s">
        <v>27</v>
      </c>
      <c r="D27" s="50">
        <v>46.92</v>
      </c>
    </row>
    <row r="28" spans="1:4" x14ac:dyDescent="0.25">
      <c r="A28" s="36"/>
      <c r="B28" s="40"/>
      <c r="C28" s="34" t="s">
        <v>28</v>
      </c>
      <c r="D28" s="16">
        <v>48.86</v>
      </c>
    </row>
    <row r="29" spans="1:4" x14ac:dyDescent="0.25">
      <c r="A29" s="38">
        <v>1300</v>
      </c>
      <c r="B29" s="42" t="s">
        <v>18</v>
      </c>
      <c r="C29" s="48" t="s">
        <v>27</v>
      </c>
      <c r="D29" s="50">
        <v>30.08</v>
      </c>
    </row>
    <row r="30" spans="1:4" x14ac:dyDescent="0.25">
      <c r="A30" s="36"/>
      <c r="B30" s="40"/>
      <c r="C30" s="34" t="s">
        <v>28</v>
      </c>
      <c r="D30" s="16">
        <v>30.65</v>
      </c>
    </row>
    <row r="31" spans="1:4" ht="15" customHeight="1" x14ac:dyDescent="0.25">
      <c r="A31" s="38">
        <v>1400</v>
      </c>
      <c r="B31" s="42" t="s">
        <v>19</v>
      </c>
      <c r="C31" s="48" t="s">
        <v>27</v>
      </c>
      <c r="D31" s="50">
        <v>138.05000000000001</v>
      </c>
    </row>
    <row r="32" spans="1:4" x14ac:dyDescent="0.25">
      <c r="A32" s="53"/>
      <c r="B32" s="52"/>
      <c r="C32" s="34" t="s">
        <v>28</v>
      </c>
      <c r="D32" s="16">
        <v>158.71</v>
      </c>
    </row>
    <row r="33" spans="1:4" x14ac:dyDescent="0.25">
      <c r="A33" s="36"/>
      <c r="B33" s="40"/>
      <c r="C33" s="54" t="s">
        <v>8</v>
      </c>
      <c r="D33" s="56">
        <v>10.4</v>
      </c>
    </row>
    <row r="34" spans="1:4" x14ac:dyDescent="0.25">
      <c r="A34" s="38">
        <v>1500</v>
      </c>
      <c r="B34" s="42" t="s">
        <v>19</v>
      </c>
      <c r="C34" s="48" t="s">
        <v>27</v>
      </c>
      <c r="D34" s="50">
        <v>28.89</v>
      </c>
    </row>
    <row r="35" spans="1:4" x14ac:dyDescent="0.25">
      <c r="A35" s="36"/>
      <c r="B35" s="40"/>
      <c r="C35" s="34" t="s">
        <v>28</v>
      </c>
      <c r="D35" s="16">
        <v>29.52</v>
      </c>
    </row>
    <row r="36" spans="1:4" ht="15" customHeight="1" x14ac:dyDescent="0.25">
      <c r="A36" s="38">
        <v>1600</v>
      </c>
      <c r="B36" s="42" t="s">
        <v>20</v>
      </c>
      <c r="C36" s="48" t="s">
        <v>27</v>
      </c>
      <c r="D36" s="50">
        <v>29.95</v>
      </c>
    </row>
    <row r="37" spans="1:4" x14ac:dyDescent="0.25">
      <c r="A37" s="53"/>
      <c r="B37" s="52"/>
      <c r="C37" s="34" t="s">
        <v>28</v>
      </c>
      <c r="D37" s="16">
        <v>29.82</v>
      </c>
    </row>
    <row r="38" spans="1:4" x14ac:dyDescent="0.25">
      <c r="A38" s="36"/>
      <c r="B38" s="40"/>
      <c r="C38" s="54" t="s">
        <v>8</v>
      </c>
      <c r="D38" s="56">
        <v>5.38</v>
      </c>
    </row>
    <row r="39" spans="1:4" x14ac:dyDescent="0.25">
      <c r="A39" s="38">
        <v>1700</v>
      </c>
      <c r="B39" s="42" t="s">
        <v>21</v>
      </c>
      <c r="C39" s="48" t="s">
        <v>27</v>
      </c>
      <c r="D39" s="50">
        <v>192.88</v>
      </c>
    </row>
    <row r="40" spans="1:4" x14ac:dyDescent="0.25">
      <c r="A40" s="36"/>
      <c r="B40" s="40"/>
      <c r="C40" s="34" t="s">
        <v>28</v>
      </c>
      <c r="D40" s="16">
        <v>139.18</v>
      </c>
    </row>
    <row r="41" spans="1:4" x14ac:dyDescent="0.25">
      <c r="A41" s="38">
        <v>1800</v>
      </c>
      <c r="B41" s="43" t="s">
        <v>22</v>
      </c>
      <c r="C41" s="48" t="s">
        <v>27</v>
      </c>
      <c r="D41" s="50">
        <v>76.930000000000007</v>
      </c>
    </row>
    <row r="42" spans="1:4" x14ac:dyDescent="0.25">
      <c r="A42" s="36"/>
      <c r="B42" s="44"/>
      <c r="C42" s="34" t="s">
        <v>28</v>
      </c>
      <c r="D42" s="16">
        <v>90.71</v>
      </c>
    </row>
    <row r="43" spans="1:4" x14ac:dyDescent="0.25">
      <c r="A43" s="38">
        <v>1900</v>
      </c>
      <c r="B43" s="43" t="s">
        <v>22</v>
      </c>
      <c r="C43" s="48" t="s">
        <v>27</v>
      </c>
      <c r="D43" s="50">
        <v>14.39</v>
      </c>
    </row>
    <row r="44" spans="1:4" x14ac:dyDescent="0.25">
      <c r="A44" s="36"/>
      <c r="B44" s="44"/>
      <c r="C44" s="34" t="s">
        <v>28</v>
      </c>
      <c r="D44" s="35">
        <v>63.19</v>
      </c>
    </row>
    <row r="45" spans="1:4" x14ac:dyDescent="0.25">
      <c r="A45" s="38">
        <v>2000</v>
      </c>
      <c r="B45" s="43" t="s">
        <v>22</v>
      </c>
      <c r="C45" s="48" t="s">
        <v>27</v>
      </c>
      <c r="D45" s="51">
        <v>0</v>
      </c>
    </row>
    <row r="46" spans="1:4" x14ac:dyDescent="0.25">
      <c r="A46" s="39"/>
      <c r="B46" s="45"/>
      <c r="C46" s="34" t="s">
        <v>28</v>
      </c>
      <c r="D46" s="35">
        <v>69.8</v>
      </c>
    </row>
    <row r="47" spans="1:4" x14ac:dyDescent="0.25">
      <c r="A47" s="57" t="s">
        <v>24</v>
      </c>
      <c r="B47" s="58"/>
      <c r="C47" s="59"/>
      <c r="D47" s="31">
        <f>SUM(D4:D46)</f>
        <v>4337.9000000000015</v>
      </c>
    </row>
  </sheetData>
  <mergeCells count="46">
    <mergeCell ref="A47:C47"/>
    <mergeCell ref="B45:B46"/>
    <mergeCell ref="C2:C3"/>
    <mergeCell ref="B4:B6"/>
    <mergeCell ref="A4:A6"/>
    <mergeCell ref="B31:B33"/>
    <mergeCell ref="A31:A33"/>
    <mergeCell ref="B36:B38"/>
    <mergeCell ref="A36:A38"/>
    <mergeCell ref="B34:B35"/>
    <mergeCell ref="B39:B40"/>
    <mergeCell ref="B41:B42"/>
    <mergeCell ref="B43:B44"/>
    <mergeCell ref="B19:B20"/>
    <mergeCell ref="B21:B22"/>
    <mergeCell ref="B23:B24"/>
    <mergeCell ref="B25:B26"/>
    <mergeCell ref="B27:B28"/>
    <mergeCell ref="B29:B30"/>
    <mergeCell ref="A41:A42"/>
    <mergeCell ref="A43:A44"/>
    <mergeCell ref="A45:A46"/>
    <mergeCell ref="B7:B8"/>
    <mergeCell ref="B9:B10"/>
    <mergeCell ref="B11:B12"/>
    <mergeCell ref="B13:B14"/>
    <mergeCell ref="B15:B16"/>
    <mergeCell ref="B17:B18"/>
    <mergeCell ref="A27:A28"/>
    <mergeCell ref="A29:A30"/>
    <mergeCell ref="A34:A35"/>
    <mergeCell ref="A39:A40"/>
    <mergeCell ref="A15:A16"/>
    <mergeCell ref="A17:A18"/>
    <mergeCell ref="A19:A20"/>
    <mergeCell ref="A21:A22"/>
    <mergeCell ref="A23:A24"/>
    <mergeCell ref="A25:A26"/>
    <mergeCell ref="A2:A3"/>
    <mergeCell ref="B2:B3"/>
    <mergeCell ref="D2:D3"/>
    <mergeCell ref="A1:D1"/>
    <mergeCell ref="A7:A8"/>
    <mergeCell ref="A9:A10"/>
    <mergeCell ref="A11:A12"/>
    <mergeCell ref="A13:A1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PAVIMENTAÇÃO</vt:lpstr>
      <vt:lpstr>MEIO FIO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Alves Folador Dominicini</dc:creator>
  <cp:lastModifiedBy>Igor Alves Folador Dominicini</cp:lastModifiedBy>
  <dcterms:created xsi:type="dcterms:W3CDTF">2019-11-20T13:05:02Z</dcterms:created>
  <dcterms:modified xsi:type="dcterms:W3CDTF">2019-11-20T21:39:41Z</dcterms:modified>
</cp:coreProperties>
</file>