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gor.dominicini\Desktop\Prefeitura Municipal de Itarana\Recapeamento asfaltico\"/>
    </mc:Choice>
  </mc:AlternateContent>
  <xr:revisionPtr revIDLastSave="0" documentId="13_ncr:1_{4CA8914A-9A6E-4B10-932E-0CAD323B361A}" xr6:coauthVersionLast="43" xr6:coauthVersionMax="43" xr10:uidLastSave="{00000000-0000-0000-0000-000000000000}"/>
  <bookViews>
    <workbookView xWindow="-120" yWindow="-120" windowWidth="29040" windowHeight="15840" tabRatio="583" xr2:uid="{00000000-000D-0000-FFFF-FFFF00000000}"/>
  </bookViews>
  <sheets>
    <sheet name="Resumo" sheetId="8" r:id="rId1"/>
    <sheet name="Planilha Orçamentária" sheetId="1" r:id="rId2"/>
    <sheet name="Memorial de Cálculo" sheetId="2" r:id="rId3"/>
    <sheet name="Cronograma" sheetId="4" r:id="rId4"/>
    <sheet name="Composição" sheetId="9" r:id="rId5"/>
  </sheets>
  <definedNames>
    <definedName name="_xlnm.Print_Area" localSheetId="4">Composição!$A$1:$G$82</definedName>
    <definedName name="_xlnm.Print_Area" localSheetId="3">Cronograma!$A$1:$H$20</definedName>
    <definedName name="_xlnm.Print_Area" localSheetId="2">'Memorial de Cálculo'!$A$1:$Q$199</definedName>
    <definedName name="_xlnm.Print_Area" localSheetId="1">'Planilha Orçamentária'!$A$1:$H$54</definedName>
    <definedName name="_xlnm.Print_Area" localSheetId="0">Resumo!$A$1:$D$31</definedName>
    <definedName name="_xlnm.Print_Titles" localSheetId="3">Cronograma!$A:$D,Cronograma!$1:$6</definedName>
    <definedName name="_xlnm.Print_Titles" localSheetId="2">'Memorial de Cálculo'!$1:$7</definedName>
    <definedName name="_xlnm.Print_Titles" localSheetId="1">'Planilha Orçamentária'!$1:$7</definedName>
    <definedName name="_xlnm.Print_Titles" localSheetId="0">Resumo!$A:$D,Resumo!$1:$7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P111" i="2" l="1"/>
  <c r="G24" i="1" l="1"/>
  <c r="G34" i="1"/>
  <c r="P198" i="2" l="1"/>
  <c r="P199" i="2" s="1"/>
  <c r="P194" i="2"/>
  <c r="P195" i="2" s="1"/>
  <c r="N190" i="2"/>
  <c r="P190" i="2" s="1"/>
  <c r="P191" i="2" s="1"/>
  <c r="P185" i="2"/>
  <c r="O181" i="2"/>
  <c r="P181" i="2"/>
  <c r="P182" i="2" s="1"/>
  <c r="O180" i="2"/>
  <c r="P180" i="2" s="1"/>
  <c r="P171" i="2"/>
  <c r="P167" i="2"/>
  <c r="P168" i="2" s="1"/>
  <c r="P159" i="2"/>
  <c r="O176" i="2"/>
  <c r="P176" i="2" s="1"/>
  <c r="O175" i="2"/>
  <c r="P175" i="2" s="1"/>
  <c r="B197" i="2"/>
  <c r="B193" i="2"/>
  <c r="B189" i="2"/>
  <c r="B188" i="2"/>
  <c r="B184" i="2"/>
  <c r="P186" i="2"/>
  <c r="B179" i="2"/>
  <c r="B174" i="2"/>
  <c r="B170" i="2"/>
  <c r="P172" i="2"/>
  <c r="B166" i="2"/>
  <c r="P177" i="2" l="1"/>
  <c r="B162" i="2"/>
  <c r="B157" i="2"/>
  <c r="H50" i="1" l="1"/>
  <c r="H51" i="1"/>
  <c r="H49" i="1"/>
  <c r="G59" i="9" l="1"/>
  <c r="G58" i="9"/>
  <c r="G64" i="9"/>
  <c r="G63" i="9"/>
  <c r="H44" i="1"/>
  <c r="H42" i="1"/>
  <c r="H43" i="1"/>
  <c r="H45" i="1"/>
  <c r="H46" i="1"/>
  <c r="H47" i="1"/>
  <c r="G65" i="9" l="1"/>
  <c r="C74" i="9" s="1"/>
  <c r="H41" i="1"/>
  <c r="H52" i="1" s="1"/>
  <c r="G60" i="9" l="1"/>
  <c r="C73" i="9" s="1"/>
  <c r="N66" i="2"/>
  <c r="G68" i="9" l="1"/>
  <c r="G69" i="9" s="1"/>
  <c r="C75" i="9" s="1"/>
  <c r="P152" i="2"/>
  <c r="P151" i="2"/>
  <c r="O146" i="2"/>
  <c r="P146" i="2" s="1"/>
  <c r="O145" i="2"/>
  <c r="P145" i="2" s="1"/>
  <c r="O139" i="2"/>
  <c r="P139" i="2" s="1"/>
  <c r="O138" i="2"/>
  <c r="P138" i="2" s="1"/>
  <c r="O131" i="2"/>
  <c r="P131" i="2" s="1"/>
  <c r="O132" i="2"/>
  <c r="P132" i="2" s="1"/>
  <c r="P123" i="2"/>
  <c r="P124" i="2"/>
  <c r="P125" i="2"/>
  <c r="P126" i="2"/>
  <c r="P116" i="2"/>
  <c r="P117" i="2"/>
  <c r="C78" i="9" l="1"/>
  <c r="C79" i="9" s="1"/>
  <c r="C80" i="9" s="1"/>
  <c r="B81" i="9" s="1"/>
  <c r="C77" i="9"/>
  <c r="B69" i="2"/>
  <c r="P66" i="2"/>
  <c r="N70" i="2" s="1"/>
  <c r="O70" i="2" s="1"/>
  <c r="P70" i="2" s="1"/>
  <c r="P71" i="2" s="1"/>
  <c r="O93" i="2" s="1"/>
  <c r="P93" i="2" s="1"/>
  <c r="H22" i="1"/>
  <c r="P24" i="2"/>
  <c r="G35" i="1"/>
  <c r="H35" i="1" s="1"/>
  <c r="G25" i="1"/>
  <c r="H25" i="1" s="1"/>
  <c r="O144" i="2"/>
  <c r="P144" i="2" s="1"/>
  <c r="P147" i="2" s="1"/>
  <c r="O137" i="2"/>
  <c r="O130" i="2"/>
  <c r="H32" i="1"/>
  <c r="H33" i="1"/>
  <c r="G31" i="1"/>
  <c r="H31" i="1" s="1"/>
  <c r="G21" i="1"/>
  <c r="H21" i="1" s="1"/>
  <c r="G30" i="1"/>
  <c r="H30" i="1" s="1"/>
  <c r="G20" i="1"/>
  <c r="H20" i="1" s="1"/>
  <c r="O74" i="2"/>
  <c r="P74" i="2" s="1"/>
  <c r="B73" i="2"/>
  <c r="O75" i="2"/>
  <c r="P75" i="2" s="1"/>
  <c r="O76" i="2"/>
  <c r="P76" i="2" s="1"/>
  <c r="O77" i="2"/>
  <c r="P77" i="2" s="1"/>
  <c r="O78" i="2"/>
  <c r="P78" i="2" s="1"/>
  <c r="O79" i="2"/>
  <c r="P79" i="2" s="1"/>
  <c r="O80" i="2"/>
  <c r="P80" i="2" s="1"/>
  <c r="O81" i="2"/>
  <c r="P81" i="2" s="1"/>
  <c r="O82" i="2"/>
  <c r="P82" i="2" s="1"/>
  <c r="O83" i="2"/>
  <c r="P83" i="2" s="1"/>
  <c r="O84" i="2"/>
  <c r="P84" i="2" s="1"/>
  <c r="O85" i="2"/>
  <c r="P85" i="2" s="1"/>
  <c r="O86" i="2"/>
  <c r="P86" i="2" s="1"/>
  <c r="O87" i="2"/>
  <c r="P87" i="2" s="1"/>
  <c r="H23" i="1"/>
  <c r="N29" i="2"/>
  <c r="P29" i="2" s="1"/>
  <c r="N28" i="2"/>
  <c r="P28" i="2" s="1"/>
  <c r="G15" i="1"/>
  <c r="H15" i="1" s="1"/>
  <c r="H16" i="1"/>
  <c r="P19" i="2"/>
  <c r="H14" i="1"/>
  <c r="G37" i="9"/>
  <c r="G36" i="9"/>
  <c r="G32" i="9"/>
  <c r="G31" i="9"/>
  <c r="H10" i="1"/>
  <c r="H9" i="1"/>
  <c r="P130" i="2" l="1"/>
  <c r="P134" i="2" s="1"/>
  <c r="G26" i="1"/>
  <c r="H26" i="1" s="1"/>
  <c r="P137" i="2"/>
  <c r="P141" i="2" s="1"/>
  <c r="G33" i="9"/>
  <c r="C46" i="9" s="1"/>
  <c r="G38" i="9"/>
  <c r="G36" i="1"/>
  <c r="H36" i="1" s="1"/>
  <c r="H11" i="1"/>
  <c r="P89" i="2"/>
  <c r="O92" i="2" s="1"/>
  <c r="N30" i="2"/>
  <c r="P30" i="2" s="1"/>
  <c r="O27" i="2" s="1"/>
  <c r="P27" i="2" s="1"/>
  <c r="P31" i="2" s="1"/>
  <c r="H17" i="1"/>
  <c r="H34" i="1" l="1"/>
  <c r="H37" i="1" s="1"/>
  <c r="P164" i="2"/>
  <c r="H24" i="1"/>
  <c r="H27" i="1" s="1"/>
  <c r="G41" i="9"/>
  <c r="G42" i="9" s="1"/>
  <c r="C48" i="9" s="1"/>
  <c r="N14" i="2"/>
  <c r="P14" i="2" s="1"/>
  <c r="P15" i="2" s="1"/>
  <c r="H54" i="1" l="1"/>
  <c r="C51" i="9"/>
  <c r="C50" i="9"/>
  <c r="C47" i="9"/>
  <c r="C52" i="9" l="1"/>
  <c r="C53" i="9" s="1"/>
  <c r="B54" i="9" s="1"/>
  <c r="B16" i="8"/>
  <c r="B14" i="8"/>
  <c r="B12" i="8"/>
  <c r="B10" i="8"/>
  <c r="P158" i="2" l="1"/>
  <c r="P160" i="2" s="1"/>
  <c r="P36" i="2" l="1"/>
  <c r="P37" i="2"/>
  <c r="P38" i="2"/>
  <c r="P39" i="2"/>
  <c r="P40" i="2"/>
  <c r="P41" i="2"/>
  <c r="P42" i="2"/>
  <c r="P43" i="2"/>
  <c r="P44" i="2"/>
  <c r="P45" i="2"/>
  <c r="P46" i="2"/>
  <c r="P47" i="2"/>
  <c r="P48" i="2"/>
  <c r="P35" i="2"/>
  <c r="B15" i="4"/>
  <c r="B13" i="4"/>
  <c r="B11" i="4"/>
  <c r="B9" i="4"/>
  <c r="B7" i="4"/>
  <c r="B156" i="2"/>
  <c r="B155" i="2"/>
  <c r="P150" i="2"/>
  <c r="P153" i="2" s="1"/>
  <c r="B149" i="2"/>
  <c r="B143" i="2"/>
  <c r="B136" i="2"/>
  <c r="B129" i="2"/>
  <c r="P122" i="2"/>
  <c r="P121" i="2"/>
  <c r="P127" i="2" s="1"/>
  <c r="B120" i="2"/>
  <c r="P115" i="2"/>
  <c r="P118" i="2" s="1"/>
  <c r="B114" i="2"/>
  <c r="B113" i="2"/>
  <c r="P49" i="2" l="1"/>
  <c r="P110" i="2"/>
  <c r="P109" i="2"/>
  <c r="P108" i="2"/>
  <c r="P107" i="2"/>
  <c r="P106" i="2"/>
  <c r="P105" i="2"/>
  <c r="P104" i="2"/>
  <c r="P103" i="2"/>
  <c r="P102" i="2"/>
  <c r="P101" i="2"/>
  <c r="P100" i="2"/>
  <c r="P99" i="2"/>
  <c r="P98" i="2"/>
  <c r="P97" i="2"/>
  <c r="B96" i="2"/>
  <c r="B91" i="2"/>
  <c r="P65" i="2"/>
  <c r="P64" i="2"/>
  <c r="P63" i="2"/>
  <c r="P62" i="2"/>
  <c r="P61" i="2"/>
  <c r="P60" i="2"/>
  <c r="P59" i="2"/>
  <c r="P58" i="2"/>
  <c r="P57" i="2"/>
  <c r="P56" i="2"/>
  <c r="P55" i="2"/>
  <c r="P54" i="2"/>
  <c r="P53" i="2"/>
  <c r="P52" i="2"/>
  <c r="B51" i="2"/>
  <c r="B34" i="2"/>
  <c r="B33" i="2"/>
  <c r="P20" i="2"/>
  <c r="P67" i="2" l="1"/>
  <c r="P92" i="2"/>
  <c r="P94" i="2" s="1"/>
  <c r="B18" i="2"/>
  <c r="B17" i="2"/>
  <c r="B8" i="2"/>
  <c r="D16" i="8"/>
  <c r="G15" i="9" l="1"/>
  <c r="C21" i="9" s="1"/>
  <c r="G11" i="9"/>
  <c r="C20" i="9" s="1"/>
  <c r="G6" i="9"/>
  <c r="G5" i="9"/>
  <c r="G7" i="9" l="1"/>
  <c r="C19" i="9" s="1"/>
  <c r="D13" i="4"/>
  <c r="D14" i="8"/>
  <c r="C24" i="9" l="1"/>
  <c r="C25" i="9" s="1"/>
  <c r="C26" i="9" s="1"/>
  <c r="B27" i="9" s="1"/>
  <c r="C23" i="9"/>
  <c r="D11" i="4"/>
  <c r="D12" i="8"/>
  <c r="D8" i="8"/>
  <c r="D7" i="4"/>
  <c r="B8" i="8"/>
  <c r="H12" i="4" l="1"/>
  <c r="G12" i="4"/>
  <c r="B26" i="2" l="1"/>
  <c r="B22" i="2"/>
  <c r="B13" i="2"/>
  <c r="B9" i="2"/>
  <c r="E8" i="4" l="1"/>
  <c r="I8" i="4" s="1"/>
  <c r="J8" i="4" s="1"/>
  <c r="D15" i="4" l="1"/>
  <c r="D10" i="8" l="1"/>
  <c r="C18" i="8" s="1"/>
  <c r="D9" i="4"/>
  <c r="F10" i="4" l="1"/>
  <c r="E10" i="4"/>
  <c r="F12" i="4"/>
  <c r="E12" i="4"/>
  <c r="H16" i="4"/>
  <c r="I10" i="4" l="1"/>
  <c r="J10" i="4" s="1"/>
  <c r="E19" i="4"/>
  <c r="E20" i="4" s="1"/>
  <c r="I12" i="4"/>
  <c r="J12" i="4" s="1"/>
  <c r="I16" i="4"/>
  <c r="J16" i="4" s="1"/>
  <c r="H14" i="4" l="1"/>
  <c r="H19" i="4" s="1"/>
  <c r="G14" i="4"/>
  <c r="G19" i="4" s="1"/>
  <c r="F14" i="4"/>
  <c r="D17" i="4"/>
  <c r="E17" i="4" s="1"/>
  <c r="E18" i="4" s="1"/>
  <c r="F19" i="4" l="1"/>
  <c r="F20" i="4" s="1"/>
  <c r="C14" i="8"/>
  <c r="G17" i="4"/>
  <c r="I14" i="4"/>
  <c r="J14" i="4" s="1"/>
  <c r="H17" i="4"/>
  <c r="C20" i="8" l="1"/>
  <c r="C10" i="8"/>
  <c r="C8" i="8"/>
  <c r="C12" i="8"/>
  <c r="C16" i="8"/>
  <c r="F17" i="4"/>
  <c r="F18" i="4" s="1"/>
  <c r="G18" i="4" s="1"/>
  <c r="H18" i="4" s="1"/>
  <c r="G20" i="4"/>
  <c r="H20" i="4" s="1"/>
</calcChain>
</file>

<file path=xl/sharedStrings.xml><?xml version="1.0" encoding="utf-8"?>
<sst xmlns="http://schemas.openxmlformats.org/spreadsheetml/2006/main" count="593" uniqueCount="228">
  <si>
    <t>DATA-BASE:</t>
  </si>
  <si>
    <t>BDI:</t>
  </si>
  <si>
    <t>ITEM</t>
  </si>
  <si>
    <t>CÓDIGO</t>
  </si>
  <si>
    <t>ORGÃO</t>
  </si>
  <si>
    <t>DESCRIÇÃO SERVIÇO</t>
  </si>
  <si>
    <t>und</t>
  </si>
  <si>
    <t>m</t>
  </si>
  <si>
    <t>m²</t>
  </si>
  <si>
    <t xml:space="preserve"> </t>
  </si>
  <si>
    <t xml:space="preserve">m² </t>
  </si>
  <si>
    <t>TOTAL GERAL</t>
  </si>
  <si>
    <t>m³</t>
  </si>
  <si>
    <t>TOTAL</t>
  </si>
  <si>
    <t>QUANTIDADE</t>
  </si>
  <si>
    <t>CRONOGRAMA FÍSICO-FINANCEIRO</t>
  </si>
  <si>
    <t>DESCRIÇÃO</t>
  </si>
  <si>
    <t xml:space="preserve">Físico (%) </t>
  </si>
  <si>
    <t>Financeiro (R$)</t>
  </si>
  <si>
    <t>Total Parcial (%)</t>
  </si>
  <si>
    <t>Total Acumulado (%)</t>
  </si>
  <si>
    <t>Total Financeiro (R$)</t>
  </si>
  <si>
    <t>Total Acumulado (R$)</t>
  </si>
  <si>
    <t>PLANILHA ORÇAMENTÁRIA</t>
  </si>
  <si>
    <t>Empreiteiro</t>
  </si>
  <si>
    <t>RESUMO</t>
  </si>
  <si>
    <t>MEMORIAL DE CÁLCULO</t>
  </si>
  <si>
    <t>RESUMO DE ORÇAMENTO</t>
  </si>
  <si>
    <t>ÁREA PROJETADA (M²)</t>
  </si>
  <si>
    <t>CUSTO POR M²</t>
  </si>
  <si>
    <t>05</t>
  </si>
  <si>
    <t>04</t>
  </si>
  <si>
    <t>03</t>
  </si>
  <si>
    <t>02</t>
  </si>
  <si>
    <t>01</t>
  </si>
  <si>
    <t>CUSTO TOTAL (R$)</t>
  </si>
  <si>
    <t>VALORES (R$)</t>
  </si>
  <si>
    <t>UNIDADE</t>
  </si>
  <si>
    <t>UNITÁRIO</t>
  </si>
  <si>
    <t>CUSTO (R$)</t>
  </si>
  <si>
    <t>POSIÇÃO</t>
  </si>
  <si>
    <t>ESTACA</t>
  </si>
  <si>
    <t>INICIAL</t>
  </si>
  <si>
    <t>FINAL</t>
  </si>
  <si>
    <t>EXTENSÃO
(m)</t>
  </si>
  <si>
    <t>LARGURA
(m)</t>
  </si>
  <si>
    <t>ÁREA
(m²)</t>
  </si>
  <si>
    <t>PROF.
(m)</t>
  </si>
  <si>
    <t>%</t>
  </si>
  <si>
    <t>01.01</t>
  </si>
  <si>
    <t>01.02</t>
  </si>
  <si>
    <t>02.01</t>
  </si>
  <si>
    <t>03.01</t>
  </si>
  <si>
    <t>03.02</t>
  </si>
  <si>
    <t>03.03</t>
  </si>
  <si>
    <t>04.01</t>
  </si>
  <si>
    <t>04.02</t>
  </si>
  <si>
    <t>04.03</t>
  </si>
  <si>
    <t>04.04</t>
  </si>
  <si>
    <t>04.05</t>
  </si>
  <si>
    <t>04.06</t>
  </si>
  <si>
    <t>05.01</t>
  </si>
  <si>
    <t>SUB-TOTAL - 01</t>
  </si>
  <si>
    <t>SUB-TOTAL - 02</t>
  </si>
  <si>
    <t>SUB-TOTAL - 03</t>
  </si>
  <si>
    <t>SUB-TOTAL - 04</t>
  </si>
  <si>
    <t>SUB-TOTAL - 05</t>
  </si>
  <si>
    <t>CREA ES-043213/D</t>
  </si>
  <si>
    <t>Ref. De Preços:</t>
  </si>
  <si>
    <r>
      <t>OBRA:</t>
    </r>
    <r>
      <rPr>
        <sz val="10"/>
        <rFont val="Arial"/>
        <family val="2"/>
      </rPr>
      <t xml:space="preserve"> RECAPEAMENTO ASFÁLTICO DAS RUAS DO CENTRO DE ITARANA.</t>
    </r>
  </si>
  <si>
    <r>
      <t>LOCAL:</t>
    </r>
    <r>
      <rPr>
        <sz val="10"/>
        <rFont val="Arial"/>
        <family val="2"/>
      </rPr>
      <t xml:space="preserve"> ITARANA-ES</t>
    </r>
  </si>
  <si>
    <r>
      <t xml:space="preserve">OBRA: </t>
    </r>
    <r>
      <rPr>
        <sz val="10"/>
        <rFont val="Arial"/>
        <family val="2"/>
      </rPr>
      <t>RECAPEAMENTO ASFÁLTICO DAS RUAS DO CENTRO DE ITARANA.</t>
    </r>
  </si>
  <si>
    <t>RECAPEAMENTO ASFÁLTICO</t>
  </si>
  <si>
    <t>SERVIÇOS PRELIMINARES / CANTEIRO DE OBRAS</t>
  </si>
  <si>
    <t>Limpeza de superficies com jato de alta pressão de ar e água</t>
  </si>
  <si>
    <t>SINAPI</t>
  </si>
  <si>
    <t>73806/001</t>
  </si>
  <si>
    <t>Pintura de ligação com emulsão RR-1C</t>
  </si>
  <si>
    <r>
      <t>ORÇAMENTISTAS:</t>
    </r>
    <r>
      <rPr>
        <sz val="10"/>
        <rFont val="Arial"/>
        <family val="2"/>
      </rPr>
      <t xml:space="preserve"> </t>
    </r>
  </si>
  <si>
    <t>Eng.ª Civil CATARINA DEMONER DINIZ - CREA: ES-0048118/D</t>
  </si>
  <si>
    <t>ELEVAÇÃO DE POÇO DE VISITA</t>
  </si>
  <si>
    <t>COMP.</t>
  </si>
  <si>
    <t>Assentamento de tampão de ferro fundido 600 mm</t>
  </si>
  <si>
    <t>COMPOSIÇÃO DE CUSTO</t>
  </si>
  <si>
    <t>Demolição manual de concreto armado, com reaproveitamento de tampão</t>
  </si>
  <si>
    <t>Unid.</t>
  </si>
  <si>
    <t>Código</t>
  </si>
  <si>
    <t>Coef.</t>
  </si>
  <si>
    <t>Pr. Unit.</t>
  </si>
  <si>
    <t>Sub-Total</t>
  </si>
  <si>
    <t>h</t>
  </si>
  <si>
    <t>Total:</t>
  </si>
  <si>
    <t>Materiais</t>
  </si>
  <si>
    <t>Equipamentos</t>
  </si>
  <si>
    <t>RESUMO:</t>
  </si>
  <si>
    <t>Discriminação</t>
  </si>
  <si>
    <t>Mão de obra (A)</t>
  </si>
  <si>
    <t>Materiais (B)</t>
  </si>
  <si>
    <t>Equipamentos (C)</t>
  </si>
  <si>
    <t>Produção da equipe (D)</t>
  </si>
  <si>
    <t>Custo Horário Total [(A)+(C)]</t>
  </si>
  <si>
    <t>Custo Unitário da Execução [(A)+(C)/(D)]=(E)</t>
  </si>
  <si>
    <t>Custo Direto Total [(B)+(E)]</t>
  </si>
  <si>
    <t>Benefícios e Despesas Indiretas - BDI</t>
  </si>
  <si>
    <t>Custo Unitário (adotado)</t>
  </si>
  <si>
    <t>Taxa (%)</t>
  </si>
  <si>
    <t>Valores</t>
  </si>
  <si>
    <t>Observações:</t>
  </si>
  <si>
    <t>Coeficientes retirados da TABELA CUSTO LABOR/CT-UFES PADRÃO IOPES, item 010219 - Demolição manual de concreto armado (EMOP 05.001.033), unidade em (m³)</t>
  </si>
  <si>
    <t>02.02</t>
  </si>
  <si>
    <t>02.03</t>
  </si>
  <si>
    <t>03.04</t>
  </si>
  <si>
    <t>Encargos sociais:</t>
  </si>
  <si>
    <t>Projeto de Recapeamento - Nivelação com o pavimento acabado.</t>
  </si>
  <si>
    <t>Projeto de recapeamento - Remoção do tampão em ferro fundido e reaproveitamento do material</t>
  </si>
  <si>
    <t>Projeto de Recapeamento - Assentamento no nível do pavimento acabado.</t>
  </si>
  <si>
    <t>03.05</t>
  </si>
  <si>
    <t>Serviços topográficos para pavimentação, inclusive nota de serviços, acompanhamento e greide</t>
  </si>
  <si>
    <t>Ramo 100 - Rua Valentim de Martin</t>
  </si>
  <si>
    <t>Ramo 200 - Rua Elias Estevão Colnago</t>
  </si>
  <si>
    <t>Ramo 300 - Rua Dr. Adhemar Mirabeau da Fonsenca</t>
  </si>
  <si>
    <t>Ramo 400 - Rua Martinho Maximo Scardua</t>
  </si>
  <si>
    <t>Ramo 500 - Rua Dom Luiz Scortegagna</t>
  </si>
  <si>
    <t>Ramo 600 - Rua José Colnago</t>
  </si>
  <si>
    <t>Ramo 700 - Rua Martinho Maximo Scardua</t>
  </si>
  <si>
    <t>Ramo 800 - Rua Dom Luiz Scortegagna</t>
  </si>
  <si>
    <t>Ramo 900 - Rua "D"</t>
  </si>
  <si>
    <t>Ramo 1000 - Travessia Dom Luiz</t>
  </si>
  <si>
    <t>Ramo 2000 - Rua Dom Luiz Scortegagna</t>
  </si>
  <si>
    <t>Ramo 3000 - Rodovia Galerano Afonso Venturini</t>
  </si>
  <si>
    <t>Ramo 4000 - Praça Anna Mattos</t>
  </si>
  <si>
    <t>Ramo 5000 - Ponte de acesso à Praça Anna Mattos</t>
  </si>
  <si>
    <t>Rotatória I - Rotatória da Praça da Matriz</t>
  </si>
  <si>
    <t>Ramo 2000 - Rua Dom Luiz Scortegagna - Camada "Binder"</t>
  </si>
  <si>
    <t>Ramo 2000 - Rua Dom Luiz Scortegagna - Camada "Capa Asfáltica"</t>
  </si>
  <si>
    <t>Eng.ª Civil Catarina Demoner Diniz</t>
  </si>
  <si>
    <t>Eng.º Civil Igor Alves Folador Dominicini</t>
  </si>
  <si>
    <t>Eng.º Civil IGOR ALVES FOLADOR DOMINICINI - CREA: ES- 043213/D</t>
  </si>
  <si>
    <t>CREA ES-0048118/D</t>
  </si>
  <si>
    <t>Eng.º Civil IGOR ALVES FOLADOR DOMINICINI - CREA: ES-043213/D</t>
  </si>
  <si>
    <r>
      <t xml:space="preserve">ORÇAMENTISTAS: </t>
    </r>
    <r>
      <rPr>
        <sz val="10"/>
        <rFont val="Arial"/>
        <family val="2"/>
      </rPr>
      <t xml:space="preserve">Eng.º Civil IGOR ALVES FOLADOR DOMINICINI - CREA: ES-043213/D    </t>
    </r>
    <r>
      <rPr>
        <b/>
        <sz val="10"/>
        <rFont val="Arial"/>
        <family val="2"/>
      </rPr>
      <t xml:space="preserve">                                                                                                                                                                                          </t>
    </r>
    <r>
      <rPr>
        <sz val="10"/>
        <rFont val="Arial"/>
        <family val="2"/>
      </rPr>
      <t>Eng.ª Civil CATARINA DEMONER DINIZ - CREA: ES-0048118/D</t>
    </r>
  </si>
  <si>
    <r>
      <t>ORÇAMENTISTAS:</t>
    </r>
    <r>
      <rPr>
        <sz val="10"/>
        <rFont val="Arial"/>
        <family val="2"/>
      </rPr>
      <t xml:space="preserve"> Eng.º Civil IGOR ALVES FOLADOR DOMINICINI - CREA: ES-043213/D                                                                    Eng.ª Civil CATARINA DEMONER DINIZ - CREA: ES-0048118/D</t>
    </r>
  </si>
  <si>
    <t>73806/1</t>
  </si>
  <si>
    <t>Barracão em chapa compensada 12mm e pont. 8x8cm, piso cimentado e cobertura de telhas fibrocimento 6mm, incl. ponto de luz</t>
  </si>
  <si>
    <t>DER-ES</t>
  </si>
  <si>
    <t>Placa de obra nas dimensões de 3,0 x 6,0 m, padrão DER-ES</t>
  </si>
  <si>
    <t>Ferramentas manuais</t>
  </si>
  <si>
    <t>-</t>
  </si>
  <si>
    <t>Coeficientes retirados da tabela do SISTEMA NACIONAL DE PESQUISA DE CUSTOS E ÍNDICES DA CONSTRUÇÃO CIVIL (SINAPI), item 97983 - Acréscimo para poço de visita circular para esgoto, em concreto pré-moldado, diâmetro interno igual a 1 metro (m).</t>
  </si>
  <si>
    <t>COMP. 01</t>
  </si>
  <si>
    <t>COMP. 02</t>
  </si>
  <si>
    <t>Pescoço de poço de visita, diâm. = 0,60 m, fornecimento, assentamento e transporte</t>
  </si>
  <si>
    <t>CBUQ (camada pronta - capa) inclusive fornecimento e transporte comercial do CAP, exclusive transporte da massa</t>
  </si>
  <si>
    <t>t</t>
  </si>
  <si>
    <t>Ramo 2000 - Rua Dom Luiz Scortegagna / Transporte: 0,184*XP + 0,195*XR + 7,044, sendo XP=100; XR=0</t>
  </si>
  <si>
    <t>05.02</t>
  </si>
  <si>
    <t>CBUQ (camada pronta - binder) inclusive fornecimento e transporte comercial do CAP, exclusive transporte da massa</t>
  </si>
  <si>
    <t>03.06</t>
  </si>
  <si>
    <t>Bonificação de 15,28% sobre Materiais Betuminosos</t>
  </si>
  <si>
    <t>04.07</t>
  </si>
  <si>
    <t>SINAPI / DER</t>
  </si>
  <si>
    <t>Ref.</t>
  </si>
  <si>
    <t>Data: Jan/18</t>
  </si>
  <si>
    <t>Concreto entorno do tampão</t>
  </si>
  <si>
    <t>Área do tampão</t>
  </si>
  <si>
    <t>Volume de demolição (A. do entorno - A. do Tampão) * Espessura de Concreto</t>
  </si>
  <si>
    <t>VOLUME
(m³)</t>
  </si>
  <si>
    <t>Transporte de materiais para DMT acima de 15 KM (Caminhão basculante) - 0,184XP + 0,195XR + 7,044 (XP=100);(XR=0)</t>
  </si>
  <si>
    <t>03.07</t>
  </si>
  <si>
    <t>Regularização de aprox. 5% de toda a área de recapeamento.</t>
  </si>
  <si>
    <t>Regularização em BINDER de aprox. 5% de toda a área de recapeamento. - Área Total: 25.465,82m²</t>
  </si>
  <si>
    <t>Total de Capa Asfáltica</t>
  </si>
  <si>
    <t>Total de Binder</t>
  </si>
  <si>
    <t>PAVIMENTAÇÃO ASFÁLTICA - RAMO 2000; 6000 E 7000</t>
  </si>
  <si>
    <t>Ramo 6000 - Rua Amélia dos Santos Ventorini</t>
  </si>
  <si>
    <t>Ramo 6000 - Rua Amélia dos Santos Ventorini - Camada "Binder"</t>
  </si>
  <si>
    <t>Ramo 6000 - Rua Amélia dos Santos Ventorini - Camada "Capa Asfáltica"</t>
  </si>
  <si>
    <t>Ramo 6000 - Rua Amélia dos Santos Ventorini / Transporte: 0,184*XP + 0,195*XR + 7,044, sendo XP=100; XR=0</t>
  </si>
  <si>
    <t>Ramo 7000 - Rua "C"</t>
  </si>
  <si>
    <t>Ramo 7000 - Rua "C" - Camada "Binder"</t>
  </si>
  <si>
    <t>Ramo 7000 - Rua "C" - Camada "Capa Asfáltica"</t>
  </si>
  <si>
    <t>Ramo 7000 - Rua "C" / Transporte: 0,184*XP + 0,195*XR + 7,044, sendo XP=100; XR=0</t>
  </si>
  <si>
    <t>DRENAGEM</t>
  </si>
  <si>
    <t>kg</t>
  </si>
  <si>
    <t>Escavação mecânica em material de 1ª cat. H-&gt; 0,00 a 1,50 m, em Vias Urbanas.</t>
  </si>
  <si>
    <t>Reaterro de cavas c/ compactação mecânica (compactador manual), em Vias Urbanas.</t>
  </si>
  <si>
    <t>COMP. 03</t>
  </si>
  <si>
    <t>Grelha articulada, inclusive caixilho, em ferro fundido</t>
  </si>
  <si>
    <t>Argamassa cimento e areia traço 1:4, tudo incluído</t>
  </si>
  <si>
    <t>Pescoço p/ PV H= 0,30 m diam= 0,60 m (anel de concreto pré-moldado)</t>
  </si>
  <si>
    <t>Mão de Obra</t>
  </si>
  <si>
    <t>Insumo/Serviços (A)</t>
  </si>
  <si>
    <t>Trincheira Drenante</t>
  </si>
  <si>
    <t>05.01.01</t>
  </si>
  <si>
    <t>Formas planas de madeira com 02 (dois) reaproveitamentos, inclusive fornecimento e transporte das madeiras, em Vias Urbanas</t>
  </si>
  <si>
    <t>05.01.02</t>
  </si>
  <si>
    <t>05.01.03</t>
  </si>
  <si>
    <t>05.01.04</t>
  </si>
  <si>
    <t>05.01.05</t>
  </si>
  <si>
    <t>05.01.06</t>
  </si>
  <si>
    <t>Instalação de grelha articulada em Ferro Fundido, inclusive caixilho</t>
  </si>
  <si>
    <t>Corte e dobra de aço CA-50, diâmetro de 6,3mm, Utilizado em estruturas diversas, exceto lajes. AF_12/2015</t>
  </si>
  <si>
    <t>Concreto FCK = 30MPa, traço 1:2,1:2,5 (Cimento/ Areia média/ Brita 1) - Preparo mecânico com betoneira 400 l. AF_07/2016</t>
  </si>
  <si>
    <t>05.01.07</t>
  </si>
  <si>
    <t>Lançamento com uso de baldes, Adensamento e acabamento de concreto em estruturas. AF_12/2015</t>
  </si>
  <si>
    <t>Rede de drenagem</t>
  </si>
  <si>
    <t>05.02.01</t>
  </si>
  <si>
    <t>05.02.02</t>
  </si>
  <si>
    <t>05.02.03</t>
  </si>
  <si>
    <t>Servente</t>
  </si>
  <si>
    <t>Coeficientes retirados do Relatório de Composição do Serviço do Departamento de Estradas e Rodagem do Espírito Santo (DER-ES), item 43086 - Tampa de concreto em grelha, fornecimento, assentamento e transporte, em Vias Urbanas.</t>
  </si>
  <si>
    <t>Pedreiro de O.A.C.</t>
  </si>
  <si>
    <t>Remoção e reassentamento de paralelepípedos, inclusive perdas, colchão de areia e transportes de areia e paralelepípedo</t>
  </si>
  <si>
    <t>Corpo BSTC (greide) diâmetro 0,40 m CA-1 MF inclusive escavação, reaterro e transporte do tubo</t>
  </si>
  <si>
    <t>Poço de visita em bloco pré-moldado para d=0,30 e 0,40m (0,80x0,80m)</t>
  </si>
  <si>
    <t>Conforme Projeto de Drenagem - Prancha 01/01</t>
  </si>
  <si>
    <t>Trincheira Drenante - Laterais</t>
  </si>
  <si>
    <t>Trincheira Drenante - Centro</t>
  </si>
  <si>
    <t>Trincheira Drenante - Área externa</t>
  </si>
  <si>
    <t>Trincheira Drenante - Área interna</t>
  </si>
  <si>
    <t>73,5 kg</t>
  </si>
  <si>
    <t>Conforme Projeto de Drenagem - Prancha 01/01 (Largura da via)</t>
  </si>
  <si>
    <t>Corpo BSTC d: 0,40m</t>
  </si>
  <si>
    <t>Itarana, 16 de maio de 2019.</t>
  </si>
  <si>
    <t>Itarana, 16 de maio de 2019</t>
  </si>
  <si>
    <r>
      <rPr>
        <b/>
        <sz val="10"/>
        <rFont val="Arial"/>
        <family val="2"/>
      </rPr>
      <t xml:space="preserve">SINAPI: </t>
    </r>
    <r>
      <rPr>
        <sz val="10"/>
        <rFont val="Arial"/>
        <family val="2"/>
      </rPr>
      <t>87,24% (HORA) 49,72% (MÊS)</t>
    </r>
  </si>
  <si>
    <r>
      <rPr>
        <b/>
        <sz val="10"/>
        <color theme="1"/>
        <rFont val="Arial"/>
        <family val="2"/>
      </rPr>
      <t xml:space="preserve">  DER:</t>
    </r>
    <r>
      <rPr>
        <sz val="10"/>
        <color theme="1"/>
        <rFont val="Arial"/>
        <family val="2"/>
      </rPr>
      <t xml:space="preserve"> 128,33%</t>
    </r>
  </si>
  <si>
    <r>
      <rPr>
        <b/>
        <i/>
        <sz val="10"/>
        <rFont val="Arial"/>
        <family val="2"/>
      </rPr>
      <t>Nota:</t>
    </r>
    <r>
      <rPr>
        <i/>
        <sz val="10"/>
        <rFont val="Arial"/>
        <family val="2"/>
      </rPr>
      <t xml:space="preserve"> Massa Especifica do CBUQ utilizada - 2,34 t/m³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</si>
</sst>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(* #,##0.00_);_(* \(#,##0.00\);_(* &quot;-&quot;??_);_(@_)"/>
    <numFmt numFmtId="165" formatCode="[$-416]mmmm\-yy;@"/>
    <numFmt numFmtId="166" formatCode="_(* #,##0.00_);_(* \(#,##0.00\);_(* \-??_);_(@_)"/>
    <numFmt numFmtId="167" formatCode="_-&quot;€ &quot;* #,##0.00_-;&quot;-€ &quot;* #,##0.00_-;_-&quot;€ &quot;* \-??_-;_-@_-"/>
    <numFmt numFmtId="168" formatCode="_(&quot;R$ &quot;* #,##0.00_);_(&quot;R$ &quot;* \(#,##0.00\);_(&quot;R$ &quot;* &quot;-&quot;??_);_(@_)"/>
    <numFmt numFmtId="169" formatCode="0.00\ &quot;t/m³&quot;"/>
    <numFmt numFmtId="170" formatCode="&quot;R$&quot;\ #,##0.00"/>
    <numFmt numFmtId="171" formatCode="#,##0.00_ ;\-#,##0.00\ "/>
    <numFmt numFmtId="172" formatCode="0.000"/>
    <numFmt numFmtId="173" formatCode="#,##0.0000"/>
    <numFmt numFmtId="174" formatCode="00"/>
  </numFmts>
  <fonts count="46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8"/>
      <name val="Arial Narrow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sz val="10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8"/>
      <name val="Arial"/>
      <family val="2"/>
    </font>
    <font>
      <b/>
      <sz val="9"/>
      <name val="Arial"/>
      <family val="2"/>
    </font>
    <font>
      <sz val="10"/>
      <color theme="0"/>
      <name val="Arial"/>
      <family val="2"/>
    </font>
    <font>
      <sz val="10"/>
      <color rgb="FF0070C0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sz val="10"/>
      <name val="Arial"/>
    </font>
    <font>
      <b/>
      <sz val="11"/>
      <color rgb="FFFF0000"/>
      <name val="Arial"/>
      <family val="2"/>
    </font>
    <font>
      <b/>
      <sz val="11"/>
      <name val="Arial"/>
      <family val="2"/>
    </font>
    <font>
      <sz val="9"/>
      <color theme="1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89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0" fontId="11" fillId="0" borderId="0"/>
    <xf numFmtId="164" fontId="11" fillId="0" borderId="0" applyFont="0" applyFill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12" borderId="0" applyNumberFormat="0" applyBorder="0" applyAlignment="0" applyProtection="0"/>
    <xf numFmtId="0" fontId="12" fillId="7" borderId="0" applyNumberFormat="0" applyBorder="0" applyAlignment="0" applyProtection="0"/>
    <xf numFmtId="0" fontId="12" fillId="10" borderId="0" applyNumberFormat="0" applyBorder="0" applyAlignment="0" applyProtection="0"/>
    <xf numFmtId="0" fontId="12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1" borderId="0" applyNumberFormat="0" applyBorder="0" applyAlignment="0" applyProtection="0"/>
    <xf numFmtId="0" fontId="13" fillId="12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0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21" borderId="0" applyNumberFormat="0" applyBorder="0" applyAlignment="0" applyProtection="0"/>
    <xf numFmtId="0" fontId="14" fillId="0" borderId="1" applyNumberFormat="0" applyFont="0" applyAlignment="0">
      <alignment horizontal="left" vertical="top" indent="1"/>
    </xf>
    <xf numFmtId="0" fontId="15" fillId="5" borderId="0" applyNumberFormat="0" applyBorder="0" applyAlignment="0" applyProtection="0"/>
    <xf numFmtId="0" fontId="16" fillId="22" borderId="12" applyNumberFormat="0" applyAlignment="0" applyProtection="0"/>
    <xf numFmtId="0" fontId="17" fillId="23" borderId="13" applyNumberFormat="0" applyAlignment="0" applyProtection="0"/>
    <xf numFmtId="166" fontId="9" fillId="0" borderId="0" applyFill="0" applyBorder="0" applyAlignment="0" applyProtection="0"/>
    <xf numFmtId="167" fontId="9" fillId="0" borderId="0" applyFill="0" applyBorder="0" applyAlignment="0" applyProtection="0"/>
    <xf numFmtId="0" fontId="18" fillId="0" borderId="0" applyNumberFormat="0" applyFill="0" applyBorder="0" applyAlignment="0" applyProtection="0"/>
    <xf numFmtId="0" fontId="19" fillId="6" borderId="0" applyNumberFormat="0" applyBorder="0" applyAlignment="0" applyProtection="0"/>
    <xf numFmtId="0" fontId="20" fillId="0" borderId="14" applyNumberFormat="0" applyFill="0" applyAlignment="0" applyProtection="0"/>
    <xf numFmtId="0" fontId="21" fillId="0" borderId="15" applyNumberFormat="0" applyFill="0" applyAlignment="0" applyProtection="0"/>
    <xf numFmtId="0" fontId="22" fillId="0" borderId="16" applyNumberFormat="0" applyFill="0" applyAlignment="0" applyProtection="0"/>
    <xf numFmtId="0" fontId="22" fillId="0" borderId="0" applyNumberFormat="0" applyFill="0" applyBorder="0" applyAlignment="0" applyProtection="0"/>
    <xf numFmtId="0" fontId="23" fillId="9" borderId="12" applyNumberFormat="0" applyAlignment="0" applyProtection="0"/>
    <xf numFmtId="0" fontId="24" fillId="0" borderId="17" applyNumberFormat="0" applyFill="0" applyAlignment="0" applyProtection="0"/>
    <xf numFmtId="168" fontId="12" fillId="0" borderId="0" applyFont="0" applyFill="0" applyBorder="0" applyAlignment="0" applyProtection="0"/>
    <xf numFmtId="0" fontId="25" fillId="24" borderId="0" applyNumberFormat="0" applyBorder="0" applyAlignment="0" applyProtection="0"/>
    <xf numFmtId="0" fontId="12" fillId="0" borderId="0"/>
    <xf numFmtId="0" fontId="9" fillId="25" borderId="18" applyNumberFormat="0" applyFont="0" applyAlignment="0" applyProtection="0"/>
    <xf numFmtId="0" fontId="26" fillId="22" borderId="19" applyNumberFormat="0" applyAlignment="0" applyProtection="0"/>
    <xf numFmtId="9" fontId="9" fillId="0" borderId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0" fillId="0" borderId="14" applyNumberFormat="0" applyFill="0" applyAlignment="0" applyProtection="0"/>
    <xf numFmtId="0" fontId="28" fillId="0" borderId="0" applyNumberFormat="0" applyFill="0" applyBorder="0" applyAlignment="0" applyProtection="0"/>
    <xf numFmtId="164" fontId="7" fillId="0" borderId="0" applyFont="0" applyFill="0" applyBorder="0" applyAlignment="0" applyProtection="0"/>
    <xf numFmtId="0" fontId="6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5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166" fontId="7" fillId="0" borderId="0" applyFill="0" applyBorder="0" applyAlignment="0" applyProtection="0"/>
    <xf numFmtId="167" fontId="7" fillId="0" borderId="0" applyFill="0" applyBorder="0" applyAlignment="0" applyProtection="0"/>
    <xf numFmtId="0" fontId="7" fillId="25" borderId="18" applyNumberFormat="0" applyFont="0" applyAlignment="0" applyProtection="0"/>
    <xf numFmtId="9" fontId="7" fillId="0" borderId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4" fillId="0" borderId="0"/>
    <xf numFmtId="0" fontId="38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2" fillId="0" borderId="0"/>
    <xf numFmtId="44" fontId="40" fillId="0" borderId="0" applyFont="0" applyFill="0" applyBorder="0" applyAlignment="0" applyProtection="0"/>
    <xf numFmtId="9" fontId="40" fillId="0" borderId="0" applyFont="0" applyFill="0" applyBorder="0" applyAlignment="0" applyProtection="0"/>
    <xf numFmtId="0" fontId="1" fillId="0" borderId="0"/>
    <xf numFmtId="0" fontId="7" fillId="0" borderId="0"/>
    <xf numFmtId="43" fontId="1" fillId="0" borderId="0" applyFont="0" applyFill="0" applyBorder="0" applyAlignment="0" applyProtection="0"/>
    <xf numFmtId="0" fontId="1" fillId="0" borderId="0"/>
  </cellStyleXfs>
  <cellXfs count="377">
    <xf numFmtId="0" fontId="0" fillId="0" borderId="0" xfId="0"/>
    <xf numFmtId="4" fontId="0" fillId="0" borderId="0" xfId="0" applyNumberFormat="1" applyAlignment="1">
      <alignment horizontal="center" vertical="center"/>
    </xf>
    <xf numFmtId="4" fontId="9" fillId="0" borderId="5" xfId="0" applyNumberFormat="1" applyFont="1" applyBorder="1" applyAlignment="1">
      <alignment horizontal="center" vertical="center"/>
    </xf>
    <xf numFmtId="0" fontId="0" fillId="0" borderId="10" xfId="0" applyFill="1" applyBorder="1" applyAlignment="1">
      <alignment horizontal="left" vertical="center" wrapText="1"/>
    </xf>
    <xf numFmtId="4" fontId="29" fillId="0" borderId="0" xfId="0" applyNumberFormat="1" applyFont="1" applyFill="1" applyAlignment="1">
      <alignment horizontal="center" vertical="center"/>
    </xf>
    <xf numFmtId="4" fontId="8" fillId="0" borderId="0" xfId="0" applyNumberFormat="1" applyFont="1" applyFill="1" applyAlignment="1">
      <alignment horizontal="center" vertical="center"/>
    </xf>
    <xf numFmtId="4" fontId="0" fillId="0" borderId="0" xfId="0" applyNumberFormat="1" applyFill="1" applyAlignment="1">
      <alignment horizontal="center" vertical="center"/>
    </xf>
    <xf numFmtId="4" fontId="7" fillId="0" borderId="0" xfId="0" applyNumberFormat="1" applyFont="1" applyFill="1" applyAlignment="1">
      <alignment horizontal="center" vertical="center"/>
    </xf>
    <xf numFmtId="4" fontId="10" fillId="0" borderId="0" xfId="0" applyNumberFormat="1" applyFont="1" applyFill="1" applyAlignment="1">
      <alignment horizontal="center" vertical="center"/>
    </xf>
    <xf numFmtId="4" fontId="0" fillId="0" borderId="10" xfId="0" applyNumberFormat="1" applyFill="1" applyBorder="1" applyAlignment="1">
      <alignment horizontal="center" vertical="center"/>
    </xf>
    <xf numFmtId="4" fontId="8" fillId="0" borderId="10" xfId="0" applyNumberFormat="1" applyFont="1" applyFill="1" applyBorder="1" applyAlignment="1">
      <alignment horizontal="center" vertical="center"/>
    </xf>
    <xf numFmtId="4" fontId="7" fillId="0" borderId="10" xfId="0" applyNumberFormat="1" applyFont="1" applyFill="1" applyBorder="1" applyAlignment="1">
      <alignment horizontal="center" vertical="center"/>
    </xf>
    <xf numFmtId="4" fontId="0" fillId="0" borderId="0" xfId="0" applyNumberFormat="1" applyFill="1" applyAlignment="1">
      <alignment horizontal="center" vertical="center" wrapText="1"/>
    </xf>
    <xf numFmtId="4" fontId="0" fillId="0" borderId="0" xfId="1" applyNumberFormat="1" applyFont="1" applyFill="1" applyAlignment="1">
      <alignment horizontal="center" vertical="center"/>
    </xf>
    <xf numFmtId="164" fontId="8" fillId="27" borderId="10" xfId="1" applyFont="1" applyFill="1" applyBorder="1" applyAlignment="1">
      <alignment horizontal="center" vertical="center"/>
    </xf>
    <xf numFmtId="4" fontId="7" fillId="0" borderId="5" xfId="0" applyNumberFormat="1" applyFont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8" fillId="0" borderId="10" xfId="0" applyFont="1" applyFill="1" applyBorder="1" applyAlignment="1">
      <alignment horizontal="left" vertical="center" wrapText="1"/>
    </xf>
    <xf numFmtId="0" fontId="7" fillId="0" borderId="10" xfId="0" applyFont="1" applyFill="1" applyBorder="1" applyAlignment="1">
      <alignment horizontal="left" vertical="center" wrapText="1"/>
    </xf>
    <xf numFmtId="4" fontId="0" fillId="0" borderId="0" xfId="0" applyNumberFormat="1" applyFill="1" applyAlignment="1">
      <alignment horizontal="center" vertical="center"/>
    </xf>
    <xf numFmtId="4" fontId="7" fillId="0" borderId="0" xfId="0" applyNumberFormat="1" applyFont="1" applyFill="1" applyAlignment="1">
      <alignment horizontal="center" vertical="center"/>
    </xf>
    <xf numFmtId="4" fontId="0" fillId="0" borderId="0" xfId="0" applyNumberFormat="1" applyFill="1" applyAlignment="1">
      <alignment horizontal="center" vertical="center" wrapText="1"/>
    </xf>
    <xf numFmtId="4" fontId="7" fillId="0" borderId="0" xfId="0" applyNumberFormat="1" applyFont="1" applyAlignment="1">
      <alignment horizontal="center" vertical="center"/>
    </xf>
    <xf numFmtId="4" fontId="7" fillId="2" borderId="0" xfId="0" applyNumberFormat="1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4" fontId="8" fillId="2" borderId="0" xfId="0" applyNumberFormat="1" applyFont="1" applyFill="1" applyBorder="1" applyAlignment="1">
      <alignment horizontal="center" vertical="center"/>
    </xf>
    <xf numFmtId="165" fontId="7" fillId="2" borderId="0" xfId="0" applyNumberFormat="1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right" vertical="center"/>
    </xf>
    <xf numFmtId="3" fontId="31" fillId="3" borderId="10" xfId="1" applyNumberFormat="1" applyFont="1" applyFill="1" applyBorder="1" applyAlignment="1">
      <alignment horizontal="center" vertical="center"/>
    </xf>
    <xf numFmtId="0" fontId="34" fillId="0" borderId="21" xfId="0" applyFont="1" applyBorder="1" applyAlignment="1">
      <alignment horizontal="center" vertical="center"/>
    </xf>
    <xf numFmtId="0" fontId="34" fillId="29" borderId="20" xfId="0" applyFont="1" applyFill="1" applyBorder="1" applyAlignment="1">
      <alignment horizontal="center" vertical="center"/>
    </xf>
    <xf numFmtId="10" fontId="31" fillId="29" borderId="20" xfId="0" applyNumberFormat="1" applyFont="1" applyFill="1" applyBorder="1" applyAlignment="1">
      <alignment horizontal="right" vertical="center"/>
    </xf>
    <xf numFmtId="171" fontId="31" fillId="0" borderId="21" xfId="1" applyNumberFormat="1" applyFont="1" applyBorder="1" applyAlignment="1">
      <alignment horizontal="right" vertical="center"/>
    </xf>
    <xf numFmtId="10" fontId="31" fillId="28" borderId="10" xfId="0" applyNumberFormat="1" applyFont="1" applyFill="1" applyBorder="1" applyAlignment="1">
      <alignment horizontal="right" vertical="center"/>
    </xf>
    <xf numFmtId="171" fontId="31" fillId="28" borderId="10" xfId="1" applyNumberFormat="1" applyFont="1" applyFill="1" applyBorder="1" applyAlignment="1">
      <alignment horizontal="right" vertical="center"/>
    </xf>
    <xf numFmtId="0" fontId="8" fillId="0" borderId="10" xfId="0" applyFont="1" applyFill="1" applyBorder="1" applyAlignment="1">
      <alignment horizontal="center" vertical="center"/>
    </xf>
    <xf numFmtId="4" fontId="7" fillId="0" borderId="10" xfId="0" applyNumberFormat="1" applyFont="1" applyFill="1" applyBorder="1" applyAlignment="1">
      <alignment horizontal="right" vertical="center" indent="1"/>
    </xf>
    <xf numFmtId="0" fontId="0" fillId="0" borderId="10" xfId="0" applyNumberFormat="1" applyFill="1" applyBorder="1" applyAlignment="1">
      <alignment horizontal="center" vertical="center"/>
    </xf>
    <xf numFmtId="49" fontId="8" fillId="28" borderId="7" xfId="0" applyNumberFormat="1" applyFont="1" applyFill="1" applyBorder="1" applyAlignment="1">
      <alignment horizontal="center" vertical="center"/>
    </xf>
    <xf numFmtId="0" fontId="8" fillId="28" borderId="8" xfId="0" applyFont="1" applyFill="1" applyBorder="1" applyAlignment="1">
      <alignment horizontal="center" vertical="center"/>
    </xf>
    <xf numFmtId="0" fontId="8" fillId="28" borderId="8" xfId="0" applyFont="1" applyFill="1" applyBorder="1" applyAlignment="1">
      <alignment horizontal="left" vertical="center" wrapText="1"/>
    </xf>
    <xf numFmtId="164" fontId="8" fillId="28" borderId="11" xfId="1" applyFont="1" applyFill="1" applyBorder="1" applyAlignment="1">
      <alignment horizontal="center" vertical="center"/>
    </xf>
    <xf numFmtId="4" fontId="8" fillId="28" borderId="8" xfId="0" applyNumberFormat="1" applyFont="1" applyFill="1" applyBorder="1" applyAlignment="1">
      <alignment horizontal="center" vertical="center"/>
    </xf>
    <xf numFmtId="0" fontId="10" fillId="28" borderId="8" xfId="0" applyFont="1" applyFill="1" applyBorder="1" applyAlignment="1">
      <alignment horizontal="center" vertical="center"/>
    </xf>
    <xf numFmtId="4" fontId="10" fillId="28" borderId="8" xfId="0" applyNumberFormat="1" applyFont="1" applyFill="1" applyBorder="1" applyAlignment="1">
      <alignment horizontal="center" vertical="center"/>
    </xf>
    <xf numFmtId="4" fontId="7" fillId="26" borderId="0" xfId="0" applyNumberFormat="1" applyFont="1" applyFill="1" applyAlignment="1">
      <alignment horizontal="center" vertical="center"/>
    </xf>
    <xf numFmtId="3" fontId="7" fillId="26" borderId="0" xfId="0" applyNumberFormat="1" applyFont="1" applyFill="1" applyBorder="1" applyAlignment="1">
      <alignment horizontal="center"/>
    </xf>
    <xf numFmtId="0" fontId="7" fillId="26" borderId="0" xfId="0" applyFont="1" applyFill="1" applyBorder="1" applyAlignment="1">
      <alignment horizontal="left"/>
    </xf>
    <xf numFmtId="2" fontId="7" fillId="26" borderId="0" xfId="0" applyNumberFormat="1" applyFont="1" applyFill="1" applyBorder="1" applyAlignment="1">
      <alignment horizontal="center"/>
    </xf>
    <xf numFmtId="4" fontId="7" fillId="26" borderId="0" xfId="0" applyNumberFormat="1" applyFont="1" applyFill="1" applyBorder="1" applyAlignment="1">
      <alignment horizontal="center"/>
    </xf>
    <xf numFmtId="4" fontId="7" fillId="26" borderId="3" xfId="0" applyNumberFormat="1" applyFont="1" applyFill="1" applyBorder="1" applyAlignment="1">
      <alignment horizontal="center"/>
    </xf>
    <xf numFmtId="2" fontId="8" fillId="26" borderId="0" xfId="0" applyNumberFormat="1" applyFont="1" applyFill="1" applyBorder="1" applyAlignment="1">
      <alignment horizontal="center"/>
    </xf>
    <xf numFmtId="4" fontId="7" fillId="26" borderId="0" xfId="0" applyNumberFormat="1" applyFont="1" applyFill="1" applyBorder="1" applyAlignment="1">
      <alignment horizontal="center" vertical="center"/>
    </xf>
    <xf numFmtId="4" fontId="7" fillId="26" borderId="0" xfId="4" applyNumberFormat="1" applyFont="1" applyFill="1" applyBorder="1" applyAlignment="1">
      <alignment horizontal="center" vertical="center"/>
    </xf>
    <xf numFmtId="4" fontId="7" fillId="26" borderId="2" xfId="0" applyNumberFormat="1" applyFont="1" applyFill="1" applyBorder="1" applyAlignment="1">
      <alignment horizontal="center" vertical="center" wrapText="1"/>
    </xf>
    <xf numFmtId="3" fontId="7" fillId="26" borderId="0" xfId="0" applyNumberFormat="1" applyFont="1" applyFill="1" applyBorder="1" applyAlignment="1">
      <alignment horizontal="center" vertical="center"/>
    </xf>
    <xf numFmtId="2" fontId="7" fillId="26" borderId="0" xfId="0" applyNumberFormat="1" applyFont="1" applyFill="1" applyBorder="1" applyAlignment="1">
      <alignment horizontal="center" vertical="center"/>
    </xf>
    <xf numFmtId="4" fontId="31" fillId="28" borderId="10" xfId="0" applyNumberFormat="1" applyFont="1" applyFill="1" applyBorder="1" applyAlignment="1">
      <alignment horizontal="center" vertical="center"/>
    </xf>
    <xf numFmtId="4" fontId="0" fillId="26" borderId="0" xfId="0" applyNumberFormat="1" applyFill="1" applyBorder="1" applyAlignment="1">
      <alignment horizontal="center" vertical="center"/>
    </xf>
    <xf numFmtId="0" fontId="8" fillId="26" borderId="0" xfId="0" applyFont="1" applyFill="1" applyBorder="1" applyAlignment="1">
      <alignment horizontal="left" vertical="center"/>
    </xf>
    <xf numFmtId="164" fontId="8" fillId="26" borderId="0" xfId="1" applyFont="1" applyFill="1" applyBorder="1" applyAlignment="1">
      <alignment horizontal="right" vertical="center"/>
    </xf>
    <xf numFmtId="10" fontId="8" fillId="26" borderId="0" xfId="1" applyNumberFormat="1" applyFont="1" applyFill="1" applyBorder="1" applyAlignment="1">
      <alignment horizontal="left" vertical="center"/>
    </xf>
    <xf numFmtId="44" fontId="39" fillId="26" borderId="0" xfId="83" applyFont="1" applyFill="1" applyBorder="1" applyAlignment="1">
      <alignment horizontal="center" vertical="center"/>
    </xf>
    <xf numFmtId="44" fontId="8" fillId="27" borderId="10" xfId="83" applyFont="1" applyFill="1" applyBorder="1" applyAlignment="1">
      <alignment horizontal="center" vertical="center"/>
    </xf>
    <xf numFmtId="44" fontId="8" fillId="28" borderId="8" xfId="83" applyFont="1" applyFill="1" applyBorder="1" applyAlignment="1">
      <alignment horizontal="center" vertical="center"/>
    </xf>
    <xf numFmtId="44" fontId="7" fillId="0" borderId="10" xfId="83" applyFont="1" applyFill="1" applyBorder="1" applyAlignment="1">
      <alignment horizontal="right" vertical="center" indent="1"/>
    </xf>
    <xf numFmtId="44" fontId="0" fillId="0" borderId="10" xfId="83" applyFont="1" applyFill="1" applyBorder="1" applyAlignment="1">
      <alignment horizontal="center" vertical="center"/>
    </xf>
    <xf numFmtId="44" fontId="0" fillId="28" borderId="8" xfId="83" applyFont="1" applyFill="1" applyBorder="1" applyAlignment="1">
      <alignment horizontal="center" vertical="center"/>
    </xf>
    <xf numFmtId="44" fontId="7" fillId="0" borderId="10" xfId="83" applyFont="1" applyFill="1" applyBorder="1" applyAlignment="1">
      <alignment horizontal="right" vertical="center"/>
    </xf>
    <xf numFmtId="44" fontId="8" fillId="0" borderId="10" xfId="83" applyFont="1" applyFill="1" applyBorder="1" applyAlignment="1">
      <alignment horizontal="center" vertical="center"/>
    </xf>
    <xf numFmtId="44" fontId="8" fillId="0" borderId="10" xfId="83" applyFont="1" applyFill="1" applyBorder="1" applyAlignment="1">
      <alignment horizontal="right" vertical="center" indent="1"/>
    </xf>
    <xf numFmtId="44" fontId="0" fillId="0" borderId="0" xfId="83" applyFont="1" applyFill="1" applyAlignment="1">
      <alignment horizontal="center" vertical="center"/>
    </xf>
    <xf numFmtId="44" fontId="8" fillId="28" borderId="11" xfId="83" applyFont="1" applyFill="1" applyBorder="1" applyAlignment="1">
      <alignment horizontal="center" vertical="center"/>
    </xf>
    <xf numFmtId="44" fontId="0" fillId="0" borderId="10" xfId="83" applyFont="1" applyFill="1" applyBorder="1" applyAlignment="1">
      <alignment horizontal="right" vertical="center" indent="1"/>
    </xf>
    <xf numFmtId="44" fontId="7" fillId="0" borderId="10" xfId="83" applyFont="1" applyFill="1" applyBorder="1" applyAlignment="1">
      <alignment horizontal="center" vertical="center"/>
    </xf>
    <xf numFmtId="44" fontId="10" fillId="28" borderId="11" xfId="83" applyFont="1" applyFill="1" applyBorder="1" applyAlignment="1">
      <alignment horizontal="center" vertical="center"/>
    </xf>
    <xf numFmtId="4" fontId="8" fillId="26" borderId="0" xfId="0" applyNumberFormat="1" applyFont="1" applyFill="1" applyBorder="1" applyAlignment="1">
      <alignment horizontal="left" vertical="center"/>
    </xf>
    <xf numFmtId="4" fontId="8" fillId="26" borderId="5" xfId="0" applyNumberFormat="1" applyFont="1" applyFill="1" applyBorder="1" applyAlignment="1">
      <alignment horizontal="left" vertical="center"/>
    </xf>
    <xf numFmtId="2" fontId="8" fillId="26" borderId="0" xfId="0" applyNumberFormat="1" applyFont="1" applyFill="1" applyBorder="1" applyAlignment="1">
      <alignment horizontal="left" vertical="center"/>
    </xf>
    <xf numFmtId="2" fontId="7" fillId="26" borderId="0" xfId="0" applyNumberFormat="1" applyFont="1" applyFill="1" applyBorder="1" applyAlignment="1">
      <alignment horizontal="left" vertical="center"/>
    </xf>
    <xf numFmtId="44" fontId="8" fillId="26" borderId="0" xfId="83" applyFont="1" applyFill="1" applyBorder="1" applyAlignment="1">
      <alignment horizontal="right" vertical="center"/>
    </xf>
    <xf numFmtId="165" fontId="8" fillId="26" borderId="0" xfId="1" applyNumberFormat="1" applyFont="1" applyFill="1" applyBorder="1" applyAlignment="1">
      <alignment horizontal="left" vertical="center"/>
    </xf>
    <xf numFmtId="0" fontId="7" fillId="0" borderId="0" xfId="0" applyFont="1" applyAlignment="1"/>
    <xf numFmtId="0" fontId="0" fillId="0" borderId="10" xfId="0" applyBorder="1"/>
    <xf numFmtId="0" fontId="7" fillId="0" borderId="10" xfId="0" applyFont="1" applyBorder="1"/>
    <xf numFmtId="172" fontId="0" fillId="0" borderId="10" xfId="0" applyNumberFormat="1" applyBorder="1" applyAlignment="1">
      <alignment horizontal="center"/>
    </xf>
    <xf numFmtId="2" fontId="0" fillId="0" borderId="10" xfId="0" applyNumberFormat="1" applyBorder="1" applyAlignment="1">
      <alignment horizontal="center"/>
    </xf>
    <xf numFmtId="0" fontId="8" fillId="0" borderId="10" xfId="0" applyFont="1" applyBorder="1"/>
    <xf numFmtId="10" fontId="8" fillId="0" borderId="10" xfId="0" applyNumberFormat="1" applyFont="1" applyBorder="1"/>
    <xf numFmtId="2" fontId="8" fillId="0" borderId="10" xfId="0" applyNumberFormat="1" applyFont="1" applyBorder="1"/>
    <xf numFmtId="4" fontId="7" fillId="0" borderId="0" xfId="0" applyNumberFormat="1" applyFont="1" applyFill="1" applyAlignment="1">
      <alignment horizontal="left" vertical="center"/>
    </xf>
    <xf numFmtId="0" fontId="7" fillId="0" borderId="10" xfId="0" quotePrefix="1" applyFont="1" applyFill="1" applyBorder="1" applyAlignment="1">
      <alignment horizontal="center" vertical="center"/>
    </xf>
    <xf numFmtId="4" fontId="43" fillId="26" borderId="0" xfId="0" applyNumberFormat="1" applyFont="1" applyFill="1" applyBorder="1" applyAlignment="1">
      <alignment horizontal="center" vertical="center"/>
    </xf>
    <xf numFmtId="164" fontId="8" fillId="26" borderId="0" xfId="1" applyFont="1" applyFill="1" applyBorder="1" applyAlignment="1">
      <alignment horizontal="left" vertical="center"/>
    </xf>
    <xf numFmtId="4" fontId="9" fillId="0" borderId="0" xfId="0" applyNumberFormat="1" applyFont="1" applyBorder="1" applyAlignment="1">
      <alignment horizontal="center" vertical="center"/>
    </xf>
    <xf numFmtId="4" fontId="8" fillId="26" borderId="0" xfId="0" applyNumberFormat="1" applyFont="1" applyFill="1" applyBorder="1" applyAlignment="1">
      <alignment vertical="center"/>
    </xf>
    <xf numFmtId="4" fontId="7" fillId="26" borderId="0" xfId="0" applyNumberFormat="1" applyFont="1" applyFill="1" applyBorder="1" applyAlignment="1">
      <alignment vertical="center"/>
    </xf>
    <xf numFmtId="4" fontId="7" fillId="26" borderId="5" xfId="0" applyNumberFormat="1" applyFont="1" applyFill="1" applyBorder="1" applyAlignment="1">
      <alignment horizontal="left" vertical="center"/>
    </xf>
    <xf numFmtId="0" fontId="7" fillId="0" borderId="10" xfId="0" applyFont="1" applyBorder="1" applyAlignment="1">
      <alignment horizontal="left" vertical="center" wrapText="1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right" vertical="center"/>
    </xf>
    <xf numFmtId="2" fontId="7" fillId="0" borderId="10" xfId="0" applyNumberFormat="1" applyFont="1" applyBorder="1" applyAlignment="1">
      <alignment horizontal="right" vertical="center"/>
    </xf>
    <xf numFmtId="0" fontId="7" fillId="0" borderId="9" xfId="0" applyFont="1" applyBorder="1" applyAlignment="1">
      <alignment horizontal="center" vertical="center"/>
    </xf>
    <xf numFmtId="0" fontId="0" fillId="0" borderId="10" xfId="0" applyBorder="1" applyAlignment="1">
      <alignment horizontal="right"/>
    </xf>
    <xf numFmtId="0" fontId="42" fillId="31" borderId="10" xfId="0" applyFont="1" applyFill="1" applyBorder="1" applyAlignment="1">
      <alignment horizontal="center" vertical="center"/>
    </xf>
    <xf numFmtId="174" fontId="7" fillId="0" borderId="10" xfId="0" applyNumberFormat="1" applyFont="1" applyFill="1" applyBorder="1" applyAlignment="1">
      <alignment horizontal="center" vertical="center"/>
    </xf>
    <xf numFmtId="165" fontId="7" fillId="2" borderId="0" xfId="0" applyNumberFormat="1" applyFont="1" applyFill="1" applyBorder="1" applyAlignment="1">
      <alignment horizontal="right" vertical="center"/>
    </xf>
    <xf numFmtId="0" fontId="7" fillId="0" borderId="10" xfId="0" applyFont="1" applyBorder="1" applyAlignment="1">
      <alignment horizontal="center"/>
    </xf>
    <xf numFmtId="4" fontId="7" fillId="30" borderId="0" xfId="4" applyNumberFormat="1" applyFont="1" applyFill="1" applyBorder="1" applyAlignment="1">
      <alignment horizontal="center" vertical="center"/>
    </xf>
    <xf numFmtId="4" fontId="8" fillId="30" borderId="0" xfId="4" applyNumberFormat="1" applyFont="1" applyFill="1" applyBorder="1" applyAlignment="1">
      <alignment horizontal="center" vertical="center"/>
    </xf>
    <xf numFmtId="4" fontId="37" fillId="30" borderId="0" xfId="4" applyNumberFormat="1" applyFont="1" applyFill="1" applyBorder="1" applyAlignment="1">
      <alignment horizontal="center" vertical="center"/>
    </xf>
    <xf numFmtId="4" fontId="7" fillId="30" borderId="0" xfId="0" applyNumberFormat="1" applyFont="1" applyFill="1" applyAlignment="1">
      <alignment horizontal="center" vertical="center"/>
    </xf>
    <xf numFmtId="4" fontId="0" fillId="30" borderId="0" xfId="0" applyNumberFormat="1" applyFill="1" applyAlignment="1">
      <alignment horizontal="center" vertical="center"/>
    </xf>
    <xf numFmtId="0" fontId="0" fillId="30" borderId="0" xfId="0" applyFill="1"/>
    <xf numFmtId="4" fontId="8" fillId="30" borderId="0" xfId="0" applyNumberFormat="1" applyFont="1" applyFill="1" applyAlignment="1">
      <alignment horizontal="center" vertical="center"/>
    </xf>
    <xf numFmtId="2" fontId="0" fillId="30" borderId="0" xfId="0" applyNumberFormat="1" applyFill="1"/>
    <xf numFmtId="3" fontId="32" fillId="0" borderId="2" xfId="4" applyNumberFormat="1" applyFont="1" applyFill="1" applyBorder="1" applyAlignment="1">
      <alignment horizontal="right" vertical="top"/>
    </xf>
    <xf numFmtId="0" fontId="32" fillId="0" borderId="2" xfId="4" applyFont="1" applyFill="1" applyBorder="1" applyAlignment="1">
      <alignment vertical="top" wrapText="1"/>
    </xf>
    <xf numFmtId="3" fontId="32" fillId="0" borderId="0" xfId="4" applyNumberFormat="1" applyFont="1" applyFill="1" applyBorder="1" applyAlignment="1">
      <alignment horizontal="center" vertical="top"/>
    </xf>
    <xf numFmtId="2" fontId="32" fillId="0" borderId="0" xfId="5" applyNumberFormat="1" applyFont="1" applyFill="1" applyBorder="1" applyAlignment="1">
      <alignment horizontal="center" vertical="top"/>
    </xf>
    <xf numFmtId="2" fontId="32" fillId="0" borderId="0" xfId="4" applyNumberFormat="1" applyFont="1" applyFill="1" applyBorder="1" applyAlignment="1">
      <alignment horizontal="center" vertical="top"/>
    </xf>
    <xf numFmtId="2" fontId="32" fillId="0" borderId="0" xfId="5" applyNumberFormat="1" applyFont="1" applyFill="1" applyBorder="1" applyAlignment="1">
      <alignment vertical="top"/>
    </xf>
    <xf numFmtId="4" fontId="33" fillId="0" borderId="0" xfId="4" applyNumberFormat="1" applyFont="1" applyFill="1" applyBorder="1" applyAlignment="1">
      <alignment horizontal="center" vertical="top"/>
    </xf>
    <xf numFmtId="4" fontId="33" fillId="0" borderId="0" xfId="1" applyNumberFormat="1" applyFont="1" applyFill="1" applyBorder="1" applyAlignment="1">
      <alignment horizontal="center" vertical="top"/>
    </xf>
    <xf numFmtId="4" fontId="32" fillId="0" borderId="0" xfId="1" applyNumberFormat="1" applyFont="1" applyFill="1" applyBorder="1" applyAlignment="1">
      <alignment horizontal="center" vertical="top" wrapText="1"/>
    </xf>
    <xf numFmtId="4" fontId="32" fillId="0" borderId="0" xfId="1" applyNumberFormat="1" applyFont="1" applyFill="1" applyBorder="1" applyAlignment="1">
      <alignment horizontal="center" vertical="top"/>
    </xf>
    <xf numFmtId="4" fontId="32" fillId="0" borderId="3" xfId="1" applyNumberFormat="1" applyFont="1" applyFill="1" applyBorder="1" applyAlignment="1">
      <alignment horizontal="center" vertical="top"/>
    </xf>
    <xf numFmtId="4" fontId="8" fillId="0" borderId="3" xfId="4" applyNumberFormat="1" applyFont="1" applyFill="1" applyBorder="1" applyAlignment="1">
      <alignment horizontal="center" vertical="top"/>
    </xf>
    <xf numFmtId="4" fontId="32" fillId="0" borderId="0" xfId="4" applyNumberFormat="1" applyFont="1" applyFill="1" applyBorder="1" applyAlignment="1">
      <alignment horizontal="center" vertical="center"/>
    </xf>
    <xf numFmtId="3" fontId="8" fillId="0" borderId="2" xfId="4" applyNumberFormat="1" applyFont="1" applyFill="1" applyBorder="1" applyAlignment="1">
      <alignment horizontal="right" vertical="top"/>
    </xf>
    <xf numFmtId="4" fontId="7" fillId="0" borderId="3" xfId="4" applyNumberFormat="1" applyFont="1" applyFill="1" applyBorder="1" applyAlignment="1">
      <alignment horizontal="center" vertical="top"/>
    </xf>
    <xf numFmtId="4" fontId="7" fillId="0" borderId="0" xfId="4" applyNumberFormat="1" applyFont="1" applyFill="1" applyBorder="1" applyAlignment="1">
      <alignment horizontal="center" vertical="center"/>
    </xf>
    <xf numFmtId="0" fontId="7" fillId="0" borderId="2" xfId="4" applyFont="1" applyFill="1" applyBorder="1" applyAlignment="1">
      <alignment vertical="top" wrapText="1"/>
    </xf>
    <xf numFmtId="3" fontId="7" fillId="0" borderId="0" xfId="4" applyNumberFormat="1" applyFont="1" applyFill="1" applyBorder="1" applyAlignment="1">
      <alignment horizontal="center" vertical="top"/>
    </xf>
    <xf numFmtId="2" fontId="7" fillId="0" borderId="0" xfId="5" applyNumberFormat="1" applyFont="1" applyFill="1" applyBorder="1" applyAlignment="1">
      <alignment horizontal="center" vertical="top"/>
    </xf>
    <xf numFmtId="2" fontId="7" fillId="0" borderId="0" xfId="4" applyNumberFormat="1" applyFont="1" applyFill="1" applyBorder="1" applyAlignment="1">
      <alignment horizontal="center" vertical="top"/>
    </xf>
    <xf numFmtId="2" fontId="7" fillId="0" borderId="0" xfId="5" applyNumberFormat="1" applyFont="1" applyFill="1" applyBorder="1" applyAlignment="1">
      <alignment vertical="top"/>
    </xf>
    <xf numFmtId="4" fontId="7" fillId="0" borderId="0" xfId="4" applyNumberFormat="1" applyFont="1" applyFill="1" applyBorder="1" applyAlignment="1">
      <alignment horizontal="center" vertical="top"/>
    </xf>
    <xf numFmtId="4" fontId="7" fillId="0" borderId="0" xfId="1" applyNumberFormat="1" applyFont="1" applyFill="1" applyBorder="1" applyAlignment="1">
      <alignment horizontal="center" vertical="top"/>
    </xf>
    <xf numFmtId="4" fontId="7" fillId="0" borderId="0" xfId="1" applyNumberFormat="1" applyFont="1" applyFill="1" applyBorder="1" applyAlignment="1">
      <alignment horizontal="center" vertical="top" wrapText="1"/>
    </xf>
    <xf numFmtId="4" fontId="7" fillId="0" borderId="3" xfId="1" applyNumberFormat="1" applyFont="1" applyFill="1" applyBorder="1" applyAlignment="1">
      <alignment horizontal="center" vertical="top"/>
    </xf>
    <xf numFmtId="0" fontId="8" fillId="0" borderId="7" xfId="4" applyFont="1" applyFill="1" applyBorder="1" applyAlignment="1">
      <alignment vertical="top" wrapText="1"/>
    </xf>
    <xf numFmtId="3" fontId="8" fillId="0" borderId="8" xfId="4" applyNumberFormat="1" applyFont="1" applyFill="1" applyBorder="1" applyAlignment="1">
      <alignment horizontal="center" vertical="top"/>
    </xf>
    <xf numFmtId="2" fontId="8" fillId="0" borderId="8" xfId="5" applyNumberFormat="1" applyFont="1" applyFill="1" applyBorder="1" applyAlignment="1">
      <alignment horizontal="center" vertical="top"/>
    </xf>
    <xf numFmtId="2" fontId="8" fillId="0" borderId="8" xfId="4" applyNumberFormat="1" applyFont="1" applyFill="1" applyBorder="1" applyAlignment="1">
      <alignment horizontal="center" vertical="top"/>
    </xf>
    <xf numFmtId="2" fontId="8" fillId="0" borderId="8" xfId="5" applyNumberFormat="1" applyFont="1" applyFill="1" applyBorder="1" applyAlignment="1">
      <alignment vertical="top"/>
    </xf>
    <xf numFmtId="4" fontId="7" fillId="0" borderId="8" xfId="4" applyNumberFormat="1" applyFont="1" applyFill="1" applyBorder="1" applyAlignment="1">
      <alignment horizontal="center" vertical="top"/>
    </xf>
    <xf numFmtId="4" fontId="8" fillId="0" borderId="8" xfId="4" applyNumberFormat="1" applyFont="1" applyFill="1" applyBorder="1" applyAlignment="1">
      <alignment horizontal="center" vertical="top"/>
    </xf>
    <xf numFmtId="4" fontId="8" fillId="0" borderId="11" xfId="1" applyNumberFormat="1" applyFont="1" applyFill="1" applyBorder="1" applyAlignment="1">
      <alignment horizontal="center" vertical="top"/>
    </xf>
    <xf numFmtId="4" fontId="8" fillId="0" borderId="11" xfId="4" applyNumberFormat="1" applyFont="1" applyFill="1" applyBorder="1" applyAlignment="1">
      <alignment horizontal="center" vertical="top"/>
    </xf>
    <xf numFmtId="44" fontId="0" fillId="0" borderId="10" xfId="83" applyFont="1" applyFill="1" applyBorder="1" applyAlignment="1">
      <alignment horizontal="right" vertical="center"/>
    </xf>
    <xf numFmtId="4" fontId="8" fillId="0" borderId="0" xfId="4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/>
    <xf numFmtId="0" fontId="7" fillId="0" borderId="10" xfId="0" applyFont="1" applyBorder="1" applyAlignment="1">
      <alignment horizontal="right" vertical="center"/>
    </xf>
    <xf numFmtId="0" fontId="7" fillId="0" borderId="10" xfId="0" applyFont="1" applyBorder="1" applyAlignment="1">
      <alignment vertical="center"/>
    </xf>
    <xf numFmtId="3" fontId="32" fillId="0" borderId="2" xfId="4" quotePrefix="1" applyNumberFormat="1" applyFont="1" applyFill="1" applyBorder="1" applyAlignment="1">
      <alignment horizontal="right" vertical="top"/>
    </xf>
    <xf numFmtId="4" fontId="37" fillId="0" borderId="0" xfId="4" applyNumberFormat="1" applyFont="1" applyFill="1" applyBorder="1" applyAlignment="1">
      <alignment horizontal="center" vertical="center"/>
    </xf>
    <xf numFmtId="4" fontId="36" fillId="0" borderId="8" xfId="1" applyNumberFormat="1" applyFont="1" applyFill="1" applyBorder="1" applyAlignment="1">
      <alignment horizontal="center" vertical="top" wrapText="1"/>
    </xf>
    <xf numFmtId="44" fontId="0" fillId="0" borderId="0" xfId="83" applyFont="1" applyFill="1" applyAlignment="1">
      <alignment horizontal="right" vertical="center"/>
    </xf>
    <xf numFmtId="0" fontId="8" fillId="0" borderId="0" xfId="4" applyFont="1" applyFill="1" applyBorder="1" applyAlignment="1">
      <alignment horizontal="left" vertical="top" wrapText="1"/>
    </xf>
    <xf numFmtId="2" fontId="7" fillId="0" borderId="0" xfId="4" applyNumberFormat="1" applyFont="1" applyFill="1" applyBorder="1" applyAlignment="1">
      <alignment horizontal="center" vertical="top" wrapText="1"/>
    </xf>
    <xf numFmtId="2" fontId="7" fillId="0" borderId="0" xfId="1" applyNumberFormat="1" applyFont="1" applyFill="1" applyBorder="1" applyAlignment="1">
      <alignment horizontal="center" vertical="top"/>
    </xf>
    <xf numFmtId="173" fontId="7" fillId="0" borderId="0" xfId="1" applyNumberFormat="1" applyFont="1" applyFill="1" applyBorder="1" applyAlignment="1">
      <alignment horizontal="center" vertical="top"/>
    </xf>
    <xf numFmtId="0" fontId="44" fillId="0" borderId="2" xfId="4" applyFont="1" applyFill="1" applyBorder="1" applyAlignment="1">
      <alignment vertical="top" wrapText="1"/>
    </xf>
    <xf numFmtId="0" fontId="8" fillId="0" borderId="4" xfId="4" applyFont="1" applyFill="1" applyBorder="1" applyAlignment="1">
      <alignment vertical="top" wrapText="1"/>
    </xf>
    <xf numFmtId="3" fontId="8" fillId="0" borderId="5" xfId="4" applyNumberFormat="1" applyFont="1" applyFill="1" applyBorder="1" applyAlignment="1">
      <alignment horizontal="center" vertical="top"/>
    </xf>
    <xf numFmtId="2" fontId="8" fillId="0" borderId="5" xfId="5" applyNumberFormat="1" applyFont="1" applyFill="1" applyBorder="1" applyAlignment="1">
      <alignment horizontal="center" vertical="top"/>
    </xf>
    <xf numFmtId="2" fontId="8" fillId="0" borderId="5" xfId="4" applyNumberFormat="1" applyFont="1" applyFill="1" applyBorder="1" applyAlignment="1">
      <alignment horizontal="center" vertical="top"/>
    </xf>
    <xf numFmtId="2" fontId="8" fillId="0" borderId="5" xfId="5" applyNumberFormat="1" applyFont="1" applyFill="1" applyBorder="1" applyAlignment="1">
      <alignment vertical="top"/>
    </xf>
    <xf numFmtId="4" fontId="7" fillId="0" borderId="5" xfId="4" applyNumberFormat="1" applyFont="1" applyFill="1" applyBorder="1" applyAlignment="1">
      <alignment horizontal="center" vertical="top"/>
    </xf>
    <xf numFmtId="4" fontId="8" fillId="0" borderId="5" xfId="4" applyNumberFormat="1" applyFont="1" applyFill="1" applyBorder="1" applyAlignment="1">
      <alignment horizontal="center" vertical="top"/>
    </xf>
    <xf numFmtId="4" fontId="8" fillId="0" borderId="24" xfId="1" applyNumberFormat="1" applyFont="1" applyFill="1" applyBorder="1" applyAlignment="1">
      <alignment horizontal="center" vertical="top"/>
    </xf>
    <xf numFmtId="4" fontId="8" fillId="0" borderId="24" xfId="4" applyNumberFormat="1" applyFont="1" applyFill="1" applyBorder="1" applyAlignment="1">
      <alignment horizontal="center" vertical="top"/>
    </xf>
    <xf numFmtId="3" fontId="7" fillId="0" borderId="27" xfId="4" applyNumberFormat="1" applyFont="1" applyFill="1" applyBorder="1" applyAlignment="1">
      <alignment horizontal="center" vertical="top"/>
    </xf>
    <xf numFmtId="2" fontId="7" fillId="0" borderId="27" xfId="5" applyNumberFormat="1" applyFont="1" applyFill="1" applyBorder="1" applyAlignment="1">
      <alignment horizontal="center" vertical="top"/>
    </xf>
    <xf numFmtId="2" fontId="7" fillId="0" borderId="27" xfId="4" applyNumberFormat="1" applyFont="1" applyFill="1" applyBorder="1" applyAlignment="1">
      <alignment horizontal="center" vertical="top"/>
    </xf>
    <xf numFmtId="2" fontId="7" fillId="0" borderId="27" xfId="5" applyNumberFormat="1" applyFont="1" applyFill="1" applyBorder="1" applyAlignment="1">
      <alignment vertical="top"/>
    </xf>
    <xf numFmtId="4" fontId="7" fillId="0" borderId="27" xfId="4" applyNumberFormat="1" applyFont="1" applyFill="1" applyBorder="1" applyAlignment="1">
      <alignment horizontal="center" vertical="top"/>
    </xf>
    <xf numFmtId="4" fontId="7" fillId="0" borderId="27" xfId="1" applyNumberFormat="1" applyFont="1" applyFill="1" applyBorder="1" applyAlignment="1">
      <alignment horizontal="center" vertical="top"/>
    </xf>
    <xf numFmtId="173" fontId="44" fillId="0" borderId="27" xfId="1" applyNumberFormat="1" applyFont="1" applyFill="1" applyBorder="1" applyAlignment="1">
      <alignment horizontal="center" vertical="top" wrapText="1"/>
    </xf>
    <xf numFmtId="173" fontId="44" fillId="0" borderId="27" xfId="1" applyNumberFormat="1" applyFont="1" applyFill="1" applyBorder="1" applyAlignment="1">
      <alignment horizontal="center" vertical="top"/>
    </xf>
    <xf numFmtId="2" fontId="44" fillId="0" borderId="27" xfId="1" applyNumberFormat="1" applyFont="1" applyFill="1" applyBorder="1" applyAlignment="1">
      <alignment horizontal="center" vertical="top"/>
    </xf>
    <xf numFmtId="4" fontId="44" fillId="0" borderId="27" xfId="1" applyNumberFormat="1" applyFont="1" applyFill="1" applyBorder="1" applyAlignment="1">
      <alignment horizontal="center" vertical="top" wrapText="1"/>
    </xf>
    <xf numFmtId="4" fontId="44" fillId="0" borderId="27" xfId="1" applyNumberFormat="1" applyFont="1" applyFill="1" applyBorder="1" applyAlignment="1">
      <alignment horizontal="center" vertical="top"/>
    </xf>
    <xf numFmtId="0" fontId="44" fillId="0" borderId="26" xfId="4" applyFont="1" applyFill="1" applyBorder="1" applyAlignment="1">
      <alignment horizontal="right" vertical="top" wrapText="1"/>
    </xf>
    <xf numFmtId="4" fontId="44" fillId="0" borderId="28" xfId="1" applyNumberFormat="1" applyFont="1" applyFill="1" applyBorder="1" applyAlignment="1">
      <alignment horizontal="center" vertical="top"/>
    </xf>
    <xf numFmtId="173" fontId="44" fillId="0" borderId="28" xfId="1" applyNumberFormat="1" applyFont="1" applyFill="1" applyBorder="1" applyAlignment="1">
      <alignment horizontal="center" vertical="top"/>
    </xf>
    <xf numFmtId="3" fontId="8" fillId="0" borderId="22" xfId="4" applyNumberFormat="1" applyFont="1" applyFill="1" applyBorder="1" applyAlignment="1">
      <alignment horizontal="right" vertical="top"/>
    </xf>
    <xf numFmtId="3" fontId="30" fillId="0" borderId="2" xfId="4" quotePrefix="1" applyNumberFormat="1" applyFont="1" applyFill="1" applyBorder="1" applyAlignment="1">
      <alignment horizontal="right" vertical="top"/>
    </xf>
    <xf numFmtId="0" fontId="30" fillId="0" borderId="2" xfId="4" applyFont="1" applyFill="1" applyBorder="1" applyAlignment="1">
      <alignment vertical="top" wrapText="1"/>
    </xf>
    <xf numFmtId="9" fontId="7" fillId="0" borderId="0" xfId="1" applyNumberFormat="1" applyFont="1" applyFill="1" applyBorder="1" applyAlignment="1">
      <alignment horizontal="center" vertical="top"/>
    </xf>
    <xf numFmtId="4" fontId="7" fillId="0" borderId="0" xfId="1" applyNumberFormat="1" applyFont="1" applyFill="1" applyBorder="1" applyAlignment="1">
      <alignment horizontal="center" vertical="top" wrapText="1"/>
    </xf>
    <xf numFmtId="169" fontId="7" fillId="0" borderId="0" xfId="1" applyNumberFormat="1" applyFont="1" applyFill="1" applyBorder="1" applyAlignment="1">
      <alignment horizontal="center" vertical="top"/>
    </xf>
    <xf numFmtId="0" fontId="8" fillId="0" borderId="2" xfId="4" applyFont="1" applyFill="1" applyBorder="1" applyAlignment="1">
      <alignment vertical="top" wrapText="1"/>
    </xf>
    <xf numFmtId="3" fontId="8" fillId="0" borderId="0" xfId="4" applyNumberFormat="1" applyFont="1" applyFill="1" applyBorder="1" applyAlignment="1">
      <alignment horizontal="center" vertical="top"/>
    </xf>
    <xf numFmtId="2" fontId="8" fillId="0" borderId="0" xfId="5" applyNumberFormat="1" applyFont="1" applyFill="1" applyBorder="1" applyAlignment="1">
      <alignment horizontal="center" vertical="top"/>
    </xf>
    <xf numFmtId="2" fontId="8" fillId="0" borderId="0" xfId="4" applyNumberFormat="1" applyFont="1" applyFill="1" applyBorder="1" applyAlignment="1">
      <alignment horizontal="center" vertical="top"/>
    </xf>
    <xf numFmtId="2" fontId="8" fillId="0" borderId="0" xfId="5" applyNumberFormat="1" applyFont="1" applyFill="1" applyBorder="1" applyAlignment="1">
      <alignment vertical="top"/>
    </xf>
    <xf numFmtId="4" fontId="8" fillId="0" borderId="0" xfId="4" applyNumberFormat="1" applyFont="1" applyFill="1" applyBorder="1" applyAlignment="1">
      <alignment horizontal="center" vertical="top"/>
    </xf>
    <xf numFmtId="4" fontId="8" fillId="0" borderId="3" xfId="1" applyNumberFormat="1" applyFont="1" applyFill="1" applyBorder="1" applyAlignment="1">
      <alignment horizontal="center" vertical="top"/>
    </xf>
    <xf numFmtId="0" fontId="0" fillId="0" borderId="0" xfId="0" applyFill="1" applyAlignment="1">
      <alignment horizontal="center"/>
    </xf>
    <xf numFmtId="10" fontId="7" fillId="0" borderId="10" xfId="84" applyNumberFormat="1" applyFont="1" applyFill="1" applyBorder="1" applyAlignment="1">
      <alignment horizontal="right" vertical="center" indent="1"/>
    </xf>
    <xf numFmtId="4" fontId="8" fillId="0" borderId="0" xfId="1" applyNumberFormat="1" applyFont="1" applyFill="1" applyBorder="1" applyAlignment="1">
      <alignment horizontal="center" vertical="top" wrapText="1"/>
    </xf>
    <xf numFmtId="4" fontId="8" fillId="0" borderId="0" xfId="1" applyNumberFormat="1" applyFont="1" applyFill="1" applyBorder="1" applyAlignment="1">
      <alignment horizontal="center" vertical="top"/>
    </xf>
    <xf numFmtId="9" fontId="7" fillId="0" borderId="0" xfId="84" applyFont="1" applyFill="1" applyBorder="1" applyAlignment="1">
      <alignment horizontal="center" vertical="top"/>
    </xf>
    <xf numFmtId="0" fontId="7" fillId="0" borderId="2" xfId="4" applyFont="1" applyFill="1" applyBorder="1" applyAlignment="1">
      <alignment vertical="top"/>
    </xf>
    <xf numFmtId="3" fontId="7" fillId="0" borderId="2" xfId="4" applyNumberFormat="1" applyFont="1" applyFill="1" applyBorder="1" applyAlignment="1">
      <alignment horizontal="right" vertical="top"/>
    </xf>
    <xf numFmtId="0" fontId="7" fillId="0" borderId="2" xfId="4" applyFont="1" applyFill="1" applyBorder="1" applyAlignment="1">
      <alignment horizontal="left" vertical="top" wrapText="1"/>
    </xf>
    <xf numFmtId="0" fontId="7" fillId="0" borderId="0" xfId="4" applyFont="1" applyFill="1" applyBorder="1" applyAlignment="1">
      <alignment horizontal="left" vertical="top" wrapText="1"/>
    </xf>
    <xf numFmtId="0" fontId="7" fillId="0" borderId="0" xfId="4" applyFont="1" applyFill="1" applyBorder="1" applyAlignment="1">
      <alignment horizontal="center" vertical="top" wrapText="1"/>
    </xf>
    <xf numFmtId="3" fontId="7" fillId="0" borderId="0" xfId="0" applyNumberFormat="1" applyFont="1" applyFill="1" applyBorder="1" applyAlignment="1">
      <alignment horizontal="center" vertical="center"/>
    </xf>
    <xf numFmtId="4" fontId="7" fillId="0" borderId="0" xfId="0" applyNumberFormat="1" applyFont="1" applyFill="1" applyBorder="1" applyAlignment="1">
      <alignment horizontal="center" vertical="center"/>
    </xf>
    <xf numFmtId="2" fontId="7" fillId="0" borderId="0" xfId="0" applyNumberFormat="1" applyFont="1" applyFill="1" applyBorder="1" applyAlignment="1">
      <alignment horizontal="center" vertical="center"/>
    </xf>
    <xf numFmtId="4" fontId="7" fillId="0" borderId="3" xfId="0" applyNumberFormat="1" applyFont="1" applyFill="1" applyBorder="1" applyAlignment="1">
      <alignment horizontal="center" vertical="center"/>
    </xf>
    <xf numFmtId="4" fontId="7" fillId="0" borderId="2" xfId="0" applyNumberFormat="1" applyFont="1" applyFill="1" applyBorder="1" applyAlignment="1">
      <alignment horizontal="left" vertical="center" wrapText="1"/>
    </xf>
    <xf numFmtId="4" fontId="7" fillId="0" borderId="24" xfId="0" applyNumberFormat="1" applyFont="1" applyFill="1" applyBorder="1" applyAlignment="1">
      <alignment horizontal="center" vertical="center"/>
    </xf>
    <xf numFmtId="4" fontId="8" fillId="26" borderId="0" xfId="0" applyNumberFormat="1" applyFont="1" applyFill="1" applyBorder="1" applyAlignment="1">
      <alignment horizontal="right" vertical="center"/>
    </xf>
    <xf numFmtId="2" fontId="7" fillId="0" borderId="10" xfId="0" applyNumberFormat="1" applyFont="1" applyBorder="1" applyAlignment="1">
      <alignment horizontal="center" vertical="center"/>
    </xf>
    <xf numFmtId="4" fontId="8" fillId="0" borderId="10" xfId="0" applyNumberFormat="1" applyFont="1" applyFill="1" applyBorder="1" applyAlignment="1">
      <alignment horizontal="right" vertical="center" indent="1"/>
    </xf>
    <xf numFmtId="0" fontId="8" fillId="26" borderId="0" xfId="0" applyFont="1" applyFill="1" applyBorder="1" applyAlignment="1">
      <alignment horizontal="left" vertical="center"/>
    </xf>
    <xf numFmtId="0" fontId="0" fillId="0" borderId="10" xfId="0" quotePrefix="1" applyFill="1" applyBorder="1" applyAlignment="1">
      <alignment horizontal="center" vertical="center"/>
    </xf>
    <xf numFmtId="2" fontId="0" fillId="0" borderId="10" xfId="0" applyNumberFormat="1" applyBorder="1"/>
    <xf numFmtId="0" fontId="8" fillId="0" borderId="9" xfId="0" applyFont="1" applyBorder="1" applyAlignment="1">
      <alignment horizontal="center"/>
    </xf>
    <xf numFmtId="0" fontId="7" fillId="0" borderId="10" xfId="0" applyFont="1" applyBorder="1" applyAlignment="1">
      <alignment wrapText="1"/>
    </xf>
    <xf numFmtId="9" fontId="7" fillId="0" borderId="10" xfId="0" applyNumberFormat="1" applyFont="1" applyBorder="1"/>
    <xf numFmtId="0" fontId="7" fillId="0" borderId="10" xfId="0" applyFont="1" applyFill="1" applyBorder="1"/>
    <xf numFmtId="0" fontId="7" fillId="0" borderId="10" xfId="0" applyFont="1" applyFill="1" applyBorder="1" applyAlignment="1">
      <alignment horizontal="center"/>
    </xf>
    <xf numFmtId="0" fontId="7" fillId="0" borderId="10" xfId="0" quotePrefix="1" applyFont="1" applyFill="1" applyBorder="1" applyAlignment="1">
      <alignment horizontal="center"/>
    </xf>
    <xf numFmtId="172" fontId="0" fillId="0" borderId="10" xfId="0" applyNumberFormat="1" applyFill="1" applyBorder="1" applyAlignment="1">
      <alignment horizontal="center"/>
    </xf>
    <xf numFmtId="0" fontId="0" fillId="0" borderId="10" xfId="0" applyFill="1" applyBorder="1" applyAlignment="1">
      <alignment horizontal="center"/>
    </xf>
    <xf numFmtId="2" fontId="0" fillId="0" borderId="10" xfId="0" applyNumberFormat="1" applyFill="1" applyBorder="1" applyAlignment="1">
      <alignment horizontal="center"/>
    </xf>
    <xf numFmtId="2" fontId="0" fillId="0" borderId="10" xfId="0" applyNumberFormat="1" applyFill="1" applyBorder="1" applyAlignment="1">
      <alignment horizontal="right"/>
    </xf>
    <xf numFmtId="4" fontId="8" fillId="0" borderId="0" xfId="0" applyNumberFormat="1" applyFont="1" applyFill="1" applyBorder="1" applyAlignment="1">
      <alignment horizontal="left" vertical="center" wrapText="1"/>
    </xf>
    <xf numFmtId="4" fontId="7" fillId="26" borderId="23" xfId="0" applyNumberFormat="1" applyFont="1" applyFill="1" applyBorder="1" applyAlignment="1">
      <alignment horizontal="center" vertical="center"/>
    </xf>
    <xf numFmtId="3" fontId="8" fillId="0" borderId="0" xfId="4" applyNumberFormat="1" applyFont="1" applyFill="1" applyBorder="1" applyAlignment="1">
      <alignment horizontal="right" vertical="top"/>
    </xf>
    <xf numFmtId="2" fontId="7" fillId="0" borderId="0" xfId="4" applyNumberFormat="1" applyFont="1" applyFill="1" applyBorder="1" applyAlignment="1">
      <alignment horizontal="left" vertical="top" wrapText="1"/>
    </xf>
    <xf numFmtId="2" fontId="7" fillId="0" borderId="3" xfId="1" applyNumberFormat="1" applyFont="1" applyFill="1" applyBorder="1" applyAlignment="1">
      <alignment horizontal="center" vertical="top"/>
    </xf>
    <xf numFmtId="2" fontId="7" fillId="0" borderId="3" xfId="4" applyNumberFormat="1" applyFont="1" applyFill="1" applyBorder="1" applyAlignment="1">
      <alignment horizontal="center" vertical="top"/>
    </xf>
    <xf numFmtId="4" fontId="29" fillId="26" borderId="0" xfId="0" applyNumberFormat="1" applyFont="1" applyFill="1" applyBorder="1" applyAlignment="1">
      <alignment horizontal="left" vertical="center"/>
    </xf>
    <xf numFmtId="0" fontId="8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42" fillId="31" borderId="8" xfId="0" applyFont="1" applyFill="1" applyBorder="1" applyAlignment="1">
      <alignment horizontal="center" vertical="top" wrapText="1"/>
    </xf>
    <xf numFmtId="0" fontId="42" fillId="31" borderId="8" xfId="0" applyFont="1" applyFill="1" applyBorder="1" applyAlignment="1">
      <alignment horizontal="center" vertical="center" wrapText="1"/>
    </xf>
    <xf numFmtId="0" fontId="42" fillId="31" borderId="10" xfId="0" applyFont="1" applyFill="1" applyBorder="1" applyAlignment="1">
      <alignment horizontal="center" vertical="center" wrapText="1"/>
    </xf>
    <xf numFmtId="0" fontId="44" fillId="0" borderId="24" xfId="4" applyFont="1" applyFill="1" applyBorder="1" applyAlignment="1">
      <alignment vertical="top" wrapText="1"/>
    </xf>
    <xf numFmtId="0" fontId="8" fillId="0" borderId="3" xfId="4" applyFont="1" applyFill="1" applyBorder="1" applyAlignment="1">
      <alignment vertical="top" wrapText="1"/>
    </xf>
    <xf numFmtId="4" fontId="0" fillId="26" borderId="0" xfId="0" applyNumberFormat="1" applyFill="1" applyAlignment="1">
      <alignment horizontal="center" vertical="center"/>
    </xf>
    <xf numFmtId="0" fontId="7" fillId="0" borderId="0" xfId="0" applyFont="1" applyBorder="1" applyAlignment="1">
      <alignment horizontal="right" vertical="center"/>
    </xf>
    <xf numFmtId="164" fontId="30" fillId="28" borderId="10" xfId="1" applyFont="1" applyFill="1" applyBorder="1" applyAlignment="1">
      <alignment horizontal="center" vertical="center"/>
    </xf>
    <xf numFmtId="164" fontId="31" fillId="28" borderId="10" xfId="1" applyFont="1" applyFill="1" applyBorder="1" applyAlignment="1">
      <alignment horizontal="center" vertical="center"/>
    </xf>
    <xf numFmtId="2" fontId="31" fillId="28" borderId="10" xfId="1" applyNumberFormat="1" applyFont="1" applyFill="1" applyBorder="1" applyAlignment="1">
      <alignment horizontal="right" vertical="center"/>
    </xf>
    <xf numFmtId="4" fontId="31" fillId="28" borderId="10" xfId="0" applyNumberFormat="1" applyFont="1" applyFill="1" applyBorder="1" applyAlignment="1">
      <alignment horizontal="center" vertical="center"/>
    </xf>
    <xf numFmtId="4" fontId="31" fillId="3" borderId="9" xfId="0" applyNumberFormat="1" applyFont="1" applyFill="1" applyBorder="1" applyAlignment="1">
      <alignment horizontal="center" vertical="center"/>
    </xf>
    <xf numFmtId="4" fontId="31" fillId="3" borderId="10" xfId="0" applyNumberFormat="1" applyFont="1" applyFill="1" applyBorder="1" applyAlignment="1">
      <alignment horizontal="center" vertical="center"/>
    </xf>
    <xf numFmtId="4" fontId="31" fillId="3" borderId="9" xfId="1" applyNumberFormat="1" applyFont="1" applyFill="1" applyBorder="1" applyAlignment="1">
      <alignment horizontal="center" vertical="center"/>
    </xf>
    <xf numFmtId="4" fontId="31" fillId="3" borderId="10" xfId="1" applyNumberFormat="1" applyFont="1" applyFill="1" applyBorder="1" applyAlignment="1">
      <alignment horizontal="center" vertical="center"/>
    </xf>
    <xf numFmtId="4" fontId="31" fillId="3" borderId="22" xfId="0" applyNumberFormat="1" applyFont="1" applyFill="1" applyBorder="1" applyAlignment="1">
      <alignment horizontal="center" vertical="center"/>
    </xf>
    <xf numFmtId="10" fontId="34" fillId="0" borderId="6" xfId="0" applyNumberFormat="1" applyFont="1" applyFill="1" applyBorder="1" applyAlignment="1">
      <alignment horizontal="right" vertical="center" wrapText="1"/>
    </xf>
    <xf numFmtId="10" fontId="34" fillId="0" borderId="9" xfId="0" applyNumberFormat="1" applyFont="1" applyFill="1" applyBorder="1" applyAlignment="1">
      <alignment horizontal="right" vertical="center" wrapText="1"/>
    </xf>
    <xf numFmtId="164" fontId="34" fillId="0" borderId="10" xfId="1" applyFont="1" applyFill="1" applyBorder="1" applyAlignment="1">
      <alignment horizontal="center" vertical="center" wrapText="1"/>
    </xf>
    <xf numFmtId="4" fontId="34" fillId="0" borderId="10" xfId="0" applyNumberFormat="1" applyFont="1" applyFill="1" applyBorder="1" applyAlignment="1">
      <alignment horizontal="center" vertical="center"/>
    </xf>
    <xf numFmtId="4" fontId="34" fillId="0" borderId="10" xfId="0" applyNumberFormat="1" applyFont="1" applyFill="1" applyBorder="1" applyAlignment="1">
      <alignment horizontal="left" vertical="center" wrapText="1"/>
    </xf>
    <xf numFmtId="4" fontId="41" fillId="26" borderId="0" xfId="0" applyNumberFormat="1" applyFont="1" applyFill="1" applyBorder="1" applyAlignment="1">
      <alignment horizontal="center" vertical="center"/>
    </xf>
    <xf numFmtId="4" fontId="8" fillId="26" borderId="0" xfId="0" applyNumberFormat="1" applyFont="1" applyFill="1" applyBorder="1" applyAlignment="1">
      <alignment horizontal="left" vertical="center"/>
    </xf>
    <xf numFmtId="4" fontId="8" fillId="26" borderId="0" xfId="0" applyNumberFormat="1" applyFont="1" applyFill="1" applyBorder="1" applyAlignment="1">
      <alignment horizontal="center" vertical="center"/>
    </xf>
    <xf numFmtId="4" fontId="8" fillId="26" borderId="5" xfId="0" applyNumberFormat="1" applyFont="1" applyFill="1" applyBorder="1" applyAlignment="1">
      <alignment horizontal="center" vertical="center"/>
    </xf>
    <xf numFmtId="4" fontId="29" fillId="26" borderId="5" xfId="0" applyNumberFormat="1" applyFont="1" applyFill="1" applyBorder="1" applyAlignment="1">
      <alignment horizontal="left" vertical="center"/>
    </xf>
    <xf numFmtId="164" fontId="8" fillId="26" borderId="0" xfId="1" applyFont="1" applyFill="1" applyBorder="1" applyAlignment="1">
      <alignment horizontal="center" vertical="center"/>
    </xf>
    <xf numFmtId="0" fontId="42" fillId="0" borderId="7" xfId="0" applyFont="1" applyFill="1" applyBorder="1" applyAlignment="1">
      <alignment horizontal="center" vertical="center"/>
    </xf>
    <xf numFmtId="0" fontId="42" fillId="0" borderId="8" xfId="0" applyFont="1" applyFill="1" applyBorder="1" applyAlignment="1">
      <alignment horizontal="center" vertical="center"/>
    </xf>
    <xf numFmtId="0" fontId="42" fillId="0" borderId="11" xfId="0" applyFont="1" applyFill="1" applyBorder="1" applyAlignment="1">
      <alignment horizontal="center" vertical="center"/>
    </xf>
    <xf numFmtId="0" fontId="8" fillId="27" borderId="10" xfId="0" applyFont="1" applyFill="1" applyBorder="1" applyAlignment="1">
      <alignment horizontal="center" vertical="center"/>
    </xf>
    <xf numFmtId="0" fontId="8" fillId="27" borderId="10" xfId="0" applyFont="1" applyFill="1" applyBorder="1" applyAlignment="1">
      <alignment horizontal="center" vertical="center" wrapText="1"/>
    </xf>
    <xf numFmtId="0" fontId="35" fillId="27" borderId="10" xfId="0" applyFont="1" applyFill="1" applyBorder="1" applyAlignment="1">
      <alignment horizontal="center" vertical="center"/>
    </xf>
    <xf numFmtId="0" fontId="41" fillId="26" borderId="0" xfId="0" applyFont="1" applyFill="1" applyBorder="1" applyAlignment="1">
      <alignment horizontal="center" vertical="center"/>
    </xf>
    <xf numFmtId="2" fontId="8" fillId="26" borderId="0" xfId="0" applyNumberFormat="1" applyFont="1" applyFill="1" applyBorder="1" applyAlignment="1">
      <alignment horizontal="center" vertical="center"/>
    </xf>
    <xf numFmtId="2" fontId="8" fillId="26" borderId="5" xfId="0" applyNumberFormat="1" applyFont="1" applyFill="1" applyBorder="1" applyAlignment="1">
      <alignment horizontal="center" vertical="center"/>
    </xf>
    <xf numFmtId="0" fontId="7" fillId="26" borderId="0" xfId="44" applyNumberFormat="1" applyFont="1" applyFill="1" applyBorder="1" applyAlignment="1">
      <alignment horizontal="center" vertical="top"/>
    </xf>
    <xf numFmtId="4" fontId="39" fillId="26" borderId="0" xfId="0" applyNumberFormat="1" applyFont="1" applyFill="1" applyBorder="1" applyAlignment="1">
      <alignment horizontal="right" vertical="center"/>
    </xf>
    <xf numFmtId="4" fontId="39" fillId="26" borderId="5" xfId="0" applyNumberFormat="1" applyFont="1" applyFill="1" applyBorder="1" applyAlignment="1">
      <alignment horizontal="right" vertical="center"/>
    </xf>
    <xf numFmtId="0" fontId="8" fillId="0" borderId="2" xfId="4" applyFont="1" applyFill="1" applyBorder="1" applyAlignment="1">
      <alignment horizontal="left" vertical="top" wrapText="1"/>
    </xf>
    <xf numFmtId="0" fontId="8" fillId="0" borderId="0" xfId="4" applyFont="1" applyFill="1" applyBorder="1" applyAlignment="1">
      <alignment horizontal="left" vertical="top" wrapText="1"/>
    </xf>
    <xf numFmtId="0" fontId="8" fillId="0" borderId="3" xfId="4" applyFont="1" applyFill="1" applyBorder="1" applyAlignment="1">
      <alignment horizontal="left" vertical="top" wrapText="1"/>
    </xf>
    <xf numFmtId="4" fontId="8" fillId="0" borderId="2" xfId="0" applyNumberFormat="1" applyFont="1" applyFill="1" applyBorder="1" applyAlignment="1">
      <alignment horizontal="left" vertical="center" wrapText="1"/>
    </xf>
    <xf numFmtId="4" fontId="8" fillId="0" borderId="0" xfId="0" applyNumberFormat="1" applyFont="1" applyFill="1" applyBorder="1" applyAlignment="1">
      <alignment horizontal="left" vertical="center" wrapText="1"/>
    </xf>
    <xf numFmtId="0" fontId="8" fillId="26" borderId="2" xfId="0" applyFont="1" applyFill="1" applyBorder="1" applyAlignment="1">
      <alignment horizontal="left" vertical="center"/>
    </xf>
    <xf numFmtId="0" fontId="8" fillId="26" borderId="0" xfId="0" applyFont="1" applyFill="1" applyBorder="1" applyAlignment="1">
      <alignment horizontal="left" vertical="center"/>
    </xf>
    <xf numFmtId="0" fontId="41" fillId="26" borderId="2" xfId="0" applyFont="1" applyFill="1" applyBorder="1" applyAlignment="1">
      <alignment horizontal="center" vertical="center"/>
    </xf>
    <xf numFmtId="0" fontId="41" fillId="26" borderId="3" xfId="0" applyFont="1" applyFill="1" applyBorder="1" applyAlignment="1">
      <alignment horizontal="center" vertical="center"/>
    </xf>
    <xf numFmtId="4" fontId="7" fillId="26" borderId="0" xfId="0" applyNumberFormat="1" applyFont="1" applyFill="1" applyBorder="1" applyAlignment="1">
      <alignment horizontal="right"/>
    </xf>
    <xf numFmtId="4" fontId="7" fillId="26" borderId="3" xfId="0" applyNumberFormat="1" applyFont="1" applyFill="1" applyBorder="1" applyAlignment="1">
      <alignment horizontal="right"/>
    </xf>
    <xf numFmtId="3" fontId="8" fillId="27" borderId="6" xfId="4" applyNumberFormat="1" applyFont="1" applyFill="1" applyBorder="1" applyAlignment="1">
      <alignment horizontal="center" vertical="center"/>
    </xf>
    <xf numFmtId="3" fontId="8" fillId="27" borderId="9" xfId="4" applyNumberFormat="1" applyFont="1" applyFill="1" applyBorder="1" applyAlignment="1">
      <alignment horizontal="center" vertical="center"/>
    </xf>
    <xf numFmtId="0" fontId="8" fillId="27" borderId="6" xfId="4" applyFont="1" applyFill="1" applyBorder="1" applyAlignment="1">
      <alignment horizontal="center" vertical="center" wrapText="1"/>
    </xf>
    <xf numFmtId="0" fontId="8" fillId="27" borderId="9" xfId="4" applyFont="1" applyFill="1" applyBorder="1" applyAlignment="1">
      <alignment horizontal="center" vertical="center" wrapText="1"/>
    </xf>
    <xf numFmtId="0" fontId="8" fillId="27" borderId="7" xfId="4" applyFont="1" applyFill="1" applyBorder="1" applyAlignment="1">
      <alignment horizontal="center" vertical="center"/>
    </xf>
    <xf numFmtId="0" fontId="8" fillId="27" borderId="8" xfId="4" applyFont="1" applyFill="1" applyBorder="1" applyAlignment="1">
      <alignment horizontal="center" vertical="center"/>
    </xf>
    <xf numFmtId="0" fontId="8" fillId="27" borderId="11" xfId="4" applyFont="1" applyFill="1" applyBorder="1" applyAlignment="1">
      <alignment horizontal="center" vertical="center"/>
    </xf>
    <xf numFmtId="4" fontId="8" fillId="27" borderId="6" xfId="4" applyNumberFormat="1" applyFont="1" applyFill="1" applyBorder="1" applyAlignment="1">
      <alignment horizontal="center" vertical="center"/>
    </xf>
    <xf numFmtId="4" fontId="8" fillId="27" borderId="9" xfId="4" applyNumberFormat="1" applyFont="1" applyFill="1" applyBorder="1" applyAlignment="1">
      <alignment horizontal="center" vertical="center"/>
    </xf>
    <xf numFmtId="4" fontId="8" fillId="27" borderId="6" xfId="1" applyNumberFormat="1" applyFont="1" applyFill="1" applyBorder="1" applyAlignment="1">
      <alignment horizontal="center" vertical="center"/>
    </xf>
    <xf numFmtId="4" fontId="8" fillId="27" borderId="9" xfId="1" applyNumberFormat="1" applyFont="1" applyFill="1" applyBorder="1" applyAlignment="1">
      <alignment horizontal="center" vertical="center"/>
    </xf>
    <xf numFmtId="4" fontId="8" fillId="27" borderId="6" xfId="1" applyNumberFormat="1" applyFont="1" applyFill="1" applyBorder="1" applyAlignment="1">
      <alignment horizontal="center" vertical="center" wrapText="1"/>
    </xf>
    <xf numFmtId="4" fontId="8" fillId="27" borderId="9" xfId="1" applyNumberFormat="1" applyFont="1" applyFill="1" applyBorder="1" applyAlignment="1">
      <alignment horizontal="center" vertical="center" wrapText="1"/>
    </xf>
    <xf numFmtId="0" fontId="8" fillId="26" borderId="2" xfId="0" applyFont="1" applyFill="1" applyBorder="1" applyAlignment="1">
      <alignment horizontal="left" vertical="top" wrapText="1"/>
    </xf>
    <xf numFmtId="0" fontId="8" fillId="26" borderId="0" xfId="0" applyFont="1" applyFill="1" applyBorder="1" applyAlignment="1">
      <alignment horizontal="left" vertical="top" wrapText="1"/>
    </xf>
    <xf numFmtId="0" fontId="8" fillId="26" borderId="4" xfId="0" applyFont="1" applyFill="1" applyBorder="1" applyAlignment="1">
      <alignment horizontal="left" vertical="top" wrapText="1"/>
    </xf>
    <xf numFmtId="0" fontId="8" fillId="26" borderId="5" xfId="0" applyFont="1" applyFill="1" applyBorder="1" applyAlignment="1">
      <alignment horizontal="left" vertical="top" wrapText="1"/>
    </xf>
    <xf numFmtId="4" fontId="35" fillId="27" borderId="6" xfId="1" applyNumberFormat="1" applyFont="1" applyFill="1" applyBorder="1" applyAlignment="1">
      <alignment horizontal="center" vertical="center"/>
    </xf>
    <xf numFmtId="4" fontId="35" fillId="27" borderId="9" xfId="1" applyNumberFormat="1" applyFont="1" applyFill="1" applyBorder="1" applyAlignment="1">
      <alignment horizontal="center" vertical="center"/>
    </xf>
    <xf numFmtId="4" fontId="35" fillId="27" borderId="6" xfId="1" applyNumberFormat="1" applyFont="1" applyFill="1" applyBorder="1" applyAlignment="1">
      <alignment horizontal="center" vertical="center" wrapText="1"/>
    </xf>
    <xf numFmtId="4" fontId="35" fillId="27" borderId="9" xfId="1" applyNumberFormat="1" applyFont="1" applyFill="1" applyBorder="1" applyAlignment="1">
      <alignment horizontal="center" vertical="center" wrapText="1"/>
    </xf>
    <xf numFmtId="0" fontId="44" fillId="0" borderId="4" xfId="4" applyFont="1" applyFill="1" applyBorder="1" applyAlignment="1">
      <alignment horizontal="left" vertical="top" wrapText="1"/>
    </xf>
    <xf numFmtId="0" fontId="44" fillId="0" borderId="5" xfId="4" applyFont="1" applyFill="1" applyBorder="1" applyAlignment="1">
      <alignment horizontal="left" vertical="top" wrapText="1"/>
    </xf>
    <xf numFmtId="4" fontId="7" fillId="0" borderId="0" xfId="1" applyNumberFormat="1" applyFont="1" applyFill="1" applyBorder="1" applyAlignment="1">
      <alignment horizontal="center" vertical="top" wrapText="1"/>
    </xf>
    <xf numFmtId="0" fontId="44" fillId="0" borderId="4" xfId="4" applyFont="1" applyFill="1" applyBorder="1" applyAlignment="1">
      <alignment horizontal="center" vertical="top" wrapText="1"/>
    </xf>
    <xf numFmtId="0" fontId="44" fillId="0" borderId="5" xfId="4" applyFont="1" applyFill="1" applyBorder="1" applyAlignment="1">
      <alignment horizontal="center" vertical="top" wrapText="1"/>
    </xf>
    <xf numFmtId="0" fontId="44" fillId="0" borderId="24" xfId="4" applyFont="1" applyFill="1" applyBorder="1" applyAlignment="1">
      <alignment horizontal="center" vertical="top" wrapText="1"/>
    </xf>
    <xf numFmtId="4" fontId="8" fillId="0" borderId="2" xfId="4" applyNumberFormat="1" applyFont="1" applyFill="1" applyBorder="1" applyAlignment="1">
      <alignment horizontal="left" vertical="top" wrapText="1"/>
    </xf>
    <xf numFmtId="0" fontId="7" fillId="0" borderId="2" xfId="4" applyFont="1" applyFill="1" applyBorder="1" applyAlignment="1">
      <alignment horizontal="left" vertical="top"/>
    </xf>
    <xf numFmtId="0" fontId="7" fillId="0" borderId="0" xfId="4" applyFont="1" applyFill="1" applyBorder="1" applyAlignment="1">
      <alignment horizontal="left" vertical="top"/>
    </xf>
    <xf numFmtId="0" fontId="31" fillId="3" borderId="10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left" vertical="center"/>
    </xf>
    <xf numFmtId="0" fontId="8" fillId="2" borderId="0" xfId="0" applyFont="1" applyFill="1" applyBorder="1" applyAlignment="1">
      <alignment horizontal="left" vertical="center"/>
    </xf>
    <xf numFmtId="0" fontId="8" fillId="2" borderId="4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left" vertical="center" wrapText="1"/>
    </xf>
    <xf numFmtId="164" fontId="31" fillId="3" borderId="10" xfId="1" applyFont="1" applyFill="1" applyBorder="1" applyAlignment="1">
      <alignment horizontal="center" vertical="center"/>
    </xf>
    <xf numFmtId="0" fontId="41" fillId="2" borderId="2" xfId="0" applyFont="1" applyFill="1" applyBorder="1" applyAlignment="1">
      <alignment horizontal="center" vertical="center"/>
    </xf>
    <xf numFmtId="0" fontId="41" fillId="2" borderId="0" xfId="0" applyFont="1" applyFill="1" applyBorder="1" applyAlignment="1">
      <alignment horizontal="center" vertical="center"/>
    </xf>
    <xf numFmtId="170" fontId="31" fillId="28" borderId="10" xfId="1" applyNumberFormat="1" applyFont="1" applyFill="1" applyBorder="1" applyAlignment="1">
      <alignment horizontal="right" vertical="center"/>
    </xf>
    <xf numFmtId="0" fontId="31" fillId="28" borderId="10" xfId="0" applyFont="1" applyFill="1" applyBorder="1" applyAlignment="1">
      <alignment horizontal="center" vertical="center"/>
    </xf>
    <xf numFmtId="2" fontId="31" fillId="0" borderId="20" xfId="0" applyNumberFormat="1" applyFont="1" applyBorder="1" applyAlignment="1">
      <alignment horizontal="center" vertical="center"/>
    </xf>
    <xf numFmtId="2" fontId="31" fillId="0" borderId="21" xfId="0" applyNumberFormat="1" applyFont="1" applyBorder="1" applyAlignment="1">
      <alignment horizontal="center" vertical="center"/>
    </xf>
    <xf numFmtId="4" fontId="31" fillId="0" borderId="20" xfId="0" applyNumberFormat="1" applyFont="1" applyBorder="1" applyAlignment="1">
      <alignment horizontal="center" vertical="center" wrapText="1"/>
    </xf>
    <xf numFmtId="0" fontId="31" fillId="0" borderId="21" xfId="0" applyFont="1" applyBorder="1" applyAlignment="1">
      <alignment horizontal="center" vertical="center" wrapText="1"/>
    </xf>
    <xf numFmtId="4" fontId="34" fillId="0" borderId="20" xfId="1" applyNumberFormat="1" applyFont="1" applyBorder="1" applyAlignment="1">
      <alignment horizontal="right" vertical="center"/>
    </xf>
    <xf numFmtId="4" fontId="34" fillId="0" borderId="21" xfId="1" applyNumberFormat="1" applyFont="1" applyBorder="1" applyAlignment="1">
      <alignment horizontal="right" vertical="center"/>
    </xf>
    <xf numFmtId="0" fontId="7" fillId="0" borderId="1" xfId="0" applyFont="1" applyBorder="1" applyAlignment="1">
      <alignment horizontal="left" vertical="top" wrapText="1"/>
    </xf>
    <xf numFmtId="0" fontId="7" fillId="0" borderId="25" xfId="0" applyFont="1" applyBorder="1" applyAlignment="1">
      <alignment horizontal="left" vertical="top" wrapText="1"/>
    </xf>
    <xf numFmtId="0" fontId="7" fillId="0" borderId="23" xfId="0" applyFont="1" applyBorder="1" applyAlignment="1">
      <alignment horizontal="left" vertical="top" wrapText="1"/>
    </xf>
    <xf numFmtId="0" fontId="7" fillId="0" borderId="2" xfId="0" applyFont="1" applyBorder="1" applyAlignment="1">
      <alignment horizontal="left" vertical="top" wrapText="1"/>
    </xf>
    <xf numFmtId="0" fontId="7" fillId="0" borderId="0" xfId="0" applyFont="1" applyBorder="1" applyAlignment="1">
      <alignment horizontal="left" vertical="top" wrapText="1"/>
    </xf>
    <xf numFmtId="0" fontId="7" fillId="0" borderId="3" xfId="0" applyFont="1" applyBorder="1" applyAlignment="1">
      <alignment horizontal="left" vertical="top" wrapText="1"/>
    </xf>
    <xf numFmtId="0" fontId="7" fillId="0" borderId="4" xfId="0" applyFont="1" applyBorder="1" applyAlignment="1">
      <alignment horizontal="left" vertical="top" wrapText="1"/>
    </xf>
    <xf numFmtId="0" fontId="7" fillId="0" borderId="5" xfId="0" applyFont="1" applyBorder="1" applyAlignment="1">
      <alignment horizontal="left" vertical="top" wrapText="1"/>
    </xf>
    <xf numFmtId="0" fontId="7" fillId="0" borderId="24" xfId="0" applyFont="1" applyBorder="1" applyAlignment="1">
      <alignment horizontal="left" vertical="top" wrapText="1"/>
    </xf>
    <xf numFmtId="2" fontId="8" fillId="0" borderId="10" xfId="0" applyNumberFormat="1" applyFont="1" applyBorder="1" applyAlignment="1">
      <alignment horizontal="right"/>
    </xf>
    <xf numFmtId="0" fontId="8" fillId="0" borderId="10" xfId="0" applyFont="1" applyBorder="1" applyAlignment="1">
      <alignment horizontal="right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1" xfId="0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8" fillId="0" borderId="10" xfId="0" applyFont="1" applyBorder="1" applyAlignment="1">
      <alignment horizontal="left"/>
    </xf>
    <xf numFmtId="0" fontId="7" fillId="0" borderId="7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42" fillId="31" borderId="7" xfId="0" applyFont="1" applyFill="1" applyBorder="1" applyAlignment="1">
      <alignment horizontal="center" vertical="top" wrapText="1"/>
    </xf>
    <xf numFmtId="0" fontId="42" fillId="31" borderId="8" xfId="0" applyFont="1" applyFill="1" applyBorder="1" applyAlignment="1">
      <alignment horizontal="center" vertical="top" wrapText="1"/>
    </xf>
    <xf numFmtId="0" fontId="42" fillId="31" borderId="8" xfId="0" applyFont="1" applyFill="1" applyBorder="1" applyAlignment="1">
      <alignment horizontal="center" vertical="center" wrapText="1"/>
    </xf>
    <xf numFmtId="0" fontId="42" fillId="31" borderId="11" xfId="0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/>
    </xf>
    <xf numFmtId="0" fontId="0" fillId="0" borderId="25" xfId="0" applyBorder="1" applyAlignment="1">
      <alignment horizontal="center"/>
    </xf>
    <xf numFmtId="0" fontId="7" fillId="0" borderId="1" xfId="0" applyFont="1" applyFill="1" applyBorder="1" applyAlignment="1">
      <alignment horizontal="center" vertical="center"/>
    </xf>
    <xf numFmtId="0" fontId="7" fillId="0" borderId="2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24" xfId="0" applyFont="1" applyFill="1" applyBorder="1" applyAlignment="1">
      <alignment horizontal="center" vertical="center"/>
    </xf>
    <xf numFmtId="0" fontId="42" fillId="31" borderId="7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right"/>
    </xf>
    <xf numFmtId="0" fontId="8" fillId="0" borderId="8" xfId="0" applyFont="1" applyBorder="1" applyAlignment="1">
      <alignment horizontal="right"/>
    </xf>
    <xf numFmtId="0" fontId="8" fillId="0" borderId="11" xfId="0" applyFont="1" applyBorder="1" applyAlignment="1">
      <alignment horizontal="right"/>
    </xf>
    <xf numFmtId="0" fontId="42" fillId="31" borderId="7" xfId="0" applyFont="1" applyFill="1" applyBorder="1" applyAlignment="1">
      <alignment horizontal="center" vertical="center"/>
    </xf>
    <xf numFmtId="0" fontId="42" fillId="31" borderId="11" xfId="0" applyFont="1" applyFill="1" applyBorder="1" applyAlignment="1">
      <alignment horizontal="center" vertical="center"/>
    </xf>
    <xf numFmtId="0" fontId="42" fillId="31" borderId="10" xfId="0" applyFont="1" applyFill="1" applyBorder="1" applyAlignment="1">
      <alignment horizontal="center" vertical="center" wrapText="1"/>
    </xf>
  </cellXfs>
  <cellStyles count="89">
    <cellStyle name="20% - Accent1" xfId="6" xr:uid="{00000000-0005-0000-0000-000000000000}"/>
    <cellStyle name="20% - Accent2" xfId="7" xr:uid="{00000000-0005-0000-0000-000001000000}"/>
    <cellStyle name="20% - Accent3" xfId="8" xr:uid="{00000000-0005-0000-0000-000002000000}"/>
    <cellStyle name="20% - Accent4" xfId="9" xr:uid="{00000000-0005-0000-0000-000003000000}"/>
    <cellStyle name="20% - Accent5" xfId="10" xr:uid="{00000000-0005-0000-0000-000004000000}"/>
    <cellStyle name="20% - Accent6" xfId="11" xr:uid="{00000000-0005-0000-0000-000005000000}"/>
    <cellStyle name="40% - Accent1" xfId="12" xr:uid="{00000000-0005-0000-0000-000006000000}"/>
    <cellStyle name="40% - Accent2" xfId="13" xr:uid="{00000000-0005-0000-0000-000007000000}"/>
    <cellStyle name="40% - Accent3" xfId="14" xr:uid="{00000000-0005-0000-0000-000008000000}"/>
    <cellStyle name="40% - Accent4" xfId="15" xr:uid="{00000000-0005-0000-0000-000009000000}"/>
    <cellStyle name="40% - Accent5" xfId="16" xr:uid="{00000000-0005-0000-0000-00000A000000}"/>
    <cellStyle name="40% - Accent6" xfId="17" xr:uid="{00000000-0005-0000-0000-00000B000000}"/>
    <cellStyle name="60% - Accent1" xfId="18" xr:uid="{00000000-0005-0000-0000-00000C000000}"/>
    <cellStyle name="60% - Accent2" xfId="19" xr:uid="{00000000-0005-0000-0000-00000D000000}"/>
    <cellStyle name="60% - Accent3" xfId="20" xr:uid="{00000000-0005-0000-0000-00000E000000}"/>
    <cellStyle name="60% - Accent4" xfId="21" xr:uid="{00000000-0005-0000-0000-00000F000000}"/>
    <cellStyle name="60% - Accent5" xfId="22" xr:uid="{00000000-0005-0000-0000-000010000000}"/>
    <cellStyle name="60% - Accent6" xfId="23" xr:uid="{00000000-0005-0000-0000-000011000000}"/>
    <cellStyle name="Accent1" xfId="24" xr:uid="{00000000-0005-0000-0000-000012000000}"/>
    <cellStyle name="Accent2" xfId="25" xr:uid="{00000000-0005-0000-0000-000013000000}"/>
    <cellStyle name="Accent3" xfId="26" xr:uid="{00000000-0005-0000-0000-000014000000}"/>
    <cellStyle name="Accent4" xfId="27" xr:uid="{00000000-0005-0000-0000-000015000000}"/>
    <cellStyle name="Accent5" xfId="28" xr:uid="{00000000-0005-0000-0000-000016000000}"/>
    <cellStyle name="Accent6" xfId="29" xr:uid="{00000000-0005-0000-0000-000017000000}"/>
    <cellStyle name="asd" xfId="30" xr:uid="{00000000-0005-0000-0000-000018000000}"/>
    <cellStyle name="Bad" xfId="31" xr:uid="{00000000-0005-0000-0000-000019000000}"/>
    <cellStyle name="Calculation" xfId="32" xr:uid="{00000000-0005-0000-0000-00001A000000}"/>
    <cellStyle name="Check Cell" xfId="33" xr:uid="{00000000-0005-0000-0000-00001B000000}"/>
    <cellStyle name="Comma 2" xfId="34" xr:uid="{00000000-0005-0000-0000-00001C000000}"/>
    <cellStyle name="Comma 2 2" xfId="65" xr:uid="{00000000-0005-0000-0000-00001D000000}"/>
    <cellStyle name="Euro" xfId="35" xr:uid="{00000000-0005-0000-0000-00001E000000}"/>
    <cellStyle name="Euro 2" xfId="66" xr:uid="{00000000-0005-0000-0000-00001F000000}"/>
    <cellStyle name="Explanatory Text" xfId="36" xr:uid="{00000000-0005-0000-0000-000020000000}"/>
    <cellStyle name="Good" xfId="37" xr:uid="{00000000-0005-0000-0000-000021000000}"/>
    <cellStyle name="Heading 1" xfId="38" xr:uid="{00000000-0005-0000-0000-000022000000}"/>
    <cellStyle name="Heading 2" xfId="39" xr:uid="{00000000-0005-0000-0000-000023000000}"/>
    <cellStyle name="Heading 3" xfId="40" xr:uid="{00000000-0005-0000-0000-000024000000}"/>
    <cellStyle name="Heading 4" xfId="41" xr:uid="{00000000-0005-0000-0000-000025000000}"/>
    <cellStyle name="Input" xfId="42" xr:uid="{00000000-0005-0000-0000-000026000000}"/>
    <cellStyle name="Linked Cell" xfId="43" xr:uid="{00000000-0005-0000-0000-000027000000}"/>
    <cellStyle name="Moeda" xfId="83" builtinId="4"/>
    <cellStyle name="Moeda 2" xfId="44" xr:uid="{00000000-0005-0000-0000-000029000000}"/>
    <cellStyle name="Neutral" xfId="45" xr:uid="{00000000-0005-0000-0000-00002A000000}"/>
    <cellStyle name="Normal" xfId="0" builtinId="0"/>
    <cellStyle name="Normal 2" xfId="46" xr:uid="{00000000-0005-0000-0000-00002C000000}"/>
    <cellStyle name="Normal 2 2" xfId="86" xr:uid="{00000000-0005-0000-0000-00002D000000}"/>
    <cellStyle name="Normal 3" xfId="3" xr:uid="{00000000-0005-0000-0000-00002E000000}"/>
    <cellStyle name="Normal 3 2" xfId="64" xr:uid="{00000000-0005-0000-0000-00002F000000}"/>
    <cellStyle name="Normal 4" xfId="58" xr:uid="{00000000-0005-0000-0000-000030000000}"/>
    <cellStyle name="Normal 4 2" xfId="61" xr:uid="{00000000-0005-0000-0000-000031000000}"/>
    <cellStyle name="Normal 4 2 2" xfId="80" xr:uid="{00000000-0005-0000-0000-000032000000}"/>
    <cellStyle name="Normal 4 3" xfId="79" xr:uid="{00000000-0005-0000-0000-000033000000}"/>
    <cellStyle name="Normal 4 3 2" xfId="82" xr:uid="{00000000-0005-0000-0000-000034000000}"/>
    <cellStyle name="Normal 4 4" xfId="85" xr:uid="{00000000-0005-0000-0000-000035000000}"/>
    <cellStyle name="Normal 5" xfId="76" xr:uid="{00000000-0005-0000-0000-000036000000}"/>
    <cellStyle name="Normal 5 2" xfId="88" xr:uid="{00000000-0005-0000-0000-000037000000}"/>
    <cellStyle name="Normal 6" xfId="75" xr:uid="{00000000-0005-0000-0000-000038000000}"/>
    <cellStyle name="Normal 7" xfId="81" xr:uid="{00000000-0005-0000-0000-000039000000}"/>
    <cellStyle name="Normal_Replanilhamento T-1 - 18-02-08" xfId="4" xr:uid="{00000000-0005-0000-0000-00003A000000}"/>
    <cellStyle name="Note" xfId="47" xr:uid="{00000000-0005-0000-0000-00003B000000}"/>
    <cellStyle name="Note 2" xfId="67" xr:uid="{00000000-0005-0000-0000-00003C000000}"/>
    <cellStyle name="Output" xfId="48" xr:uid="{00000000-0005-0000-0000-00003D000000}"/>
    <cellStyle name="Percent 2" xfId="49" xr:uid="{00000000-0005-0000-0000-00003E000000}"/>
    <cellStyle name="Percent 2 2" xfId="68" xr:uid="{00000000-0005-0000-0000-00003F000000}"/>
    <cellStyle name="Porcentagem" xfId="84" builtinId="5"/>
    <cellStyle name="Porcentagem 2" xfId="50" xr:uid="{00000000-0005-0000-0000-000041000000}"/>
    <cellStyle name="Porcentagem 2 2" xfId="51" xr:uid="{00000000-0005-0000-0000-000042000000}"/>
    <cellStyle name="Porcentagem 2 2 2" xfId="70" xr:uid="{00000000-0005-0000-0000-000043000000}"/>
    <cellStyle name="Porcentagem 2 3" xfId="69" xr:uid="{00000000-0005-0000-0000-000044000000}"/>
    <cellStyle name="Separador de milhares 2" xfId="2" xr:uid="{00000000-0005-0000-0000-000045000000}"/>
    <cellStyle name="Separador de milhares 2 2" xfId="63" xr:uid="{00000000-0005-0000-0000-000046000000}"/>
    <cellStyle name="Separador de milhares 2 3" xfId="78" xr:uid="{00000000-0005-0000-0000-000047000000}"/>
    <cellStyle name="Separador de milhares 3" xfId="52" xr:uid="{00000000-0005-0000-0000-000048000000}"/>
    <cellStyle name="Separador de milhares 3 2" xfId="71" xr:uid="{00000000-0005-0000-0000-000049000000}"/>
    <cellStyle name="Separador de milhares 6" xfId="59" xr:uid="{00000000-0005-0000-0000-00004A000000}"/>
    <cellStyle name="Separador de milhares 6 2" xfId="73" xr:uid="{00000000-0005-0000-0000-00004B000000}"/>
    <cellStyle name="Separador de milhares_Replanilhamento T-1 - 18-02-08" xfId="5" xr:uid="{00000000-0005-0000-0000-00004C000000}"/>
    <cellStyle name="Title" xfId="53" xr:uid="{00000000-0005-0000-0000-00004D000000}"/>
    <cellStyle name="Título 1 1" xfId="54" xr:uid="{00000000-0005-0000-0000-00004E000000}"/>
    <cellStyle name="Título 1 1 1" xfId="55" xr:uid="{00000000-0005-0000-0000-00004F000000}"/>
    <cellStyle name="Vírgula" xfId="1" builtinId="3"/>
    <cellStyle name="Vírgula 2" xfId="57" xr:uid="{00000000-0005-0000-0000-000051000000}"/>
    <cellStyle name="Vírgula 2 2" xfId="72" xr:uid="{00000000-0005-0000-0000-000052000000}"/>
    <cellStyle name="Vírgula 3" xfId="60" xr:uid="{00000000-0005-0000-0000-000053000000}"/>
    <cellStyle name="Vírgula 3 2" xfId="74" xr:uid="{00000000-0005-0000-0000-000054000000}"/>
    <cellStyle name="Vírgula 4" xfId="62" xr:uid="{00000000-0005-0000-0000-000055000000}"/>
    <cellStyle name="Vírgula 5" xfId="77" xr:uid="{00000000-0005-0000-0000-000056000000}"/>
    <cellStyle name="Vírgula 6" xfId="87" xr:uid="{00000000-0005-0000-0000-000057000000}"/>
    <cellStyle name="Warning Text" xfId="56" xr:uid="{00000000-0005-0000-0000-000058000000}"/>
  </cellStyles>
  <dxfs count="1">
    <dxf>
      <font>
        <color theme="0"/>
      </font>
    </dxf>
  </dxfs>
  <tableStyles count="0" defaultTableStyle="TableStyleMedium2" defaultPivotStyle="PivotStyleLight16"/>
  <colors>
    <mruColors>
      <color rgb="FFFFFF99"/>
      <color rgb="FFFF66CC"/>
      <color rgb="FFFFFFCC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" name="Text Box 101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>
          <a:spLocks noChangeArrowheads="1"/>
        </xdr:cNvSpPr>
      </xdr:nvSpPr>
      <xdr:spPr bwMode="auto">
        <a:xfrm>
          <a:off x="1619250" y="90316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" name="Text Box 102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>
          <a:spLocks noChangeArrowheads="1"/>
        </xdr:cNvSpPr>
      </xdr:nvSpPr>
      <xdr:spPr bwMode="auto">
        <a:xfrm>
          <a:off x="1619250" y="90316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6" name="Text Box 103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7" name="Text Box 104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8" name="Text Box 105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9" name="Text Box 106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10" name="Text Box 107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11" name="Text Box 108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12" name="Text Box 109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13" name="Text Box 110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14" name="Text Box 111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15" name="Text Box 112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16" name="Text Box 113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17" name="Text Box 114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18" name="Text Box 115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19" name="Text Box 116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0" name="Text Box 117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1" name="Text Box 118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2" name="Text Box 119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3" name="Text Box 120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4" name="Text Box 121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5" name="Text Box 122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6" name="Text Box 123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7" name="Text Box 124">
          <a:extLst>
            <a:ext uri="{FF2B5EF4-FFF2-40B4-BE49-F238E27FC236}">
              <a16:creationId xmlns:a16="http://schemas.microsoft.com/office/drawing/2014/main" id="{00000000-0008-0000-0200-00001B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8" name="Text Box 125">
          <a:extLst>
            <a:ext uri="{FF2B5EF4-FFF2-40B4-BE49-F238E27FC236}">
              <a16:creationId xmlns:a16="http://schemas.microsoft.com/office/drawing/2014/main" id="{00000000-0008-0000-0200-00001C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9" name="Text Box 126">
          <a:extLst>
            <a:ext uri="{FF2B5EF4-FFF2-40B4-BE49-F238E27FC236}">
              <a16:creationId xmlns:a16="http://schemas.microsoft.com/office/drawing/2014/main" id="{00000000-0008-0000-0200-00001D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0" name="Text Box 127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1" name="Text Box 128">
          <a:extLst>
            <a:ext uri="{FF2B5EF4-FFF2-40B4-BE49-F238E27FC236}">
              <a16:creationId xmlns:a16="http://schemas.microsoft.com/office/drawing/2014/main" id="{00000000-0008-0000-0200-00001F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2" name="Text Box 129">
          <a:extLst>
            <a:ext uri="{FF2B5EF4-FFF2-40B4-BE49-F238E27FC236}">
              <a16:creationId xmlns:a16="http://schemas.microsoft.com/office/drawing/2014/main" id="{00000000-0008-0000-0200-000020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162204</xdr:rowOff>
    </xdr:to>
    <xdr:sp macro="" textlink="">
      <xdr:nvSpPr>
        <xdr:cNvPr id="33" name="Text Box 130">
          <a:extLst>
            <a:ext uri="{FF2B5EF4-FFF2-40B4-BE49-F238E27FC236}">
              <a16:creationId xmlns:a16="http://schemas.microsoft.com/office/drawing/2014/main" id="{00000000-0008-0000-0200-000021000000}"/>
            </a:ext>
          </a:extLst>
        </xdr:cNvPr>
        <xdr:cNvSpPr txBox="1">
          <a:spLocks noChangeArrowheads="1"/>
        </xdr:cNvSpPr>
      </xdr:nvSpPr>
      <xdr:spPr bwMode="auto">
        <a:xfrm>
          <a:off x="1619250" y="90497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28573</xdr:rowOff>
    </xdr:to>
    <xdr:sp macro="" textlink="">
      <xdr:nvSpPr>
        <xdr:cNvPr id="34" name="Text Box 131">
          <a:extLst>
            <a:ext uri="{FF2B5EF4-FFF2-40B4-BE49-F238E27FC236}">
              <a16:creationId xmlns:a16="http://schemas.microsoft.com/office/drawing/2014/main" id="{00000000-0008-0000-0200-000022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5" name="Text Box 132">
          <a:extLst>
            <a:ext uri="{FF2B5EF4-FFF2-40B4-BE49-F238E27FC236}">
              <a16:creationId xmlns:a16="http://schemas.microsoft.com/office/drawing/2014/main" id="{00000000-0008-0000-0200-000023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6" name="Text Box 133">
          <a:extLst>
            <a:ext uri="{FF2B5EF4-FFF2-40B4-BE49-F238E27FC236}">
              <a16:creationId xmlns:a16="http://schemas.microsoft.com/office/drawing/2014/main" id="{00000000-0008-0000-0200-00002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37" name="Text Box 134">
          <a:extLst>
            <a:ext uri="{FF2B5EF4-FFF2-40B4-BE49-F238E27FC236}">
              <a16:creationId xmlns:a16="http://schemas.microsoft.com/office/drawing/2014/main" id="{00000000-0008-0000-0200-000025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8" name="Text Box 135">
          <a:extLst>
            <a:ext uri="{FF2B5EF4-FFF2-40B4-BE49-F238E27FC236}">
              <a16:creationId xmlns:a16="http://schemas.microsoft.com/office/drawing/2014/main" id="{00000000-0008-0000-0200-000026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9" name="Text Box 136">
          <a:extLst>
            <a:ext uri="{FF2B5EF4-FFF2-40B4-BE49-F238E27FC236}">
              <a16:creationId xmlns:a16="http://schemas.microsoft.com/office/drawing/2014/main" id="{00000000-0008-0000-0200-000027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28573</xdr:rowOff>
    </xdr:to>
    <xdr:sp macro="" textlink="">
      <xdr:nvSpPr>
        <xdr:cNvPr id="40" name="Text Box 137">
          <a:extLst>
            <a:ext uri="{FF2B5EF4-FFF2-40B4-BE49-F238E27FC236}">
              <a16:creationId xmlns:a16="http://schemas.microsoft.com/office/drawing/2014/main" id="{00000000-0008-0000-0200-000028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1" name="Text Box 138">
          <a:extLst>
            <a:ext uri="{FF2B5EF4-FFF2-40B4-BE49-F238E27FC236}">
              <a16:creationId xmlns:a16="http://schemas.microsoft.com/office/drawing/2014/main" id="{00000000-0008-0000-0200-000029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2" name="Text Box 139">
          <a:extLst>
            <a:ext uri="{FF2B5EF4-FFF2-40B4-BE49-F238E27FC236}">
              <a16:creationId xmlns:a16="http://schemas.microsoft.com/office/drawing/2014/main" id="{00000000-0008-0000-0200-00002A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43" name="Text Box 140">
          <a:extLst>
            <a:ext uri="{FF2B5EF4-FFF2-40B4-BE49-F238E27FC236}">
              <a16:creationId xmlns:a16="http://schemas.microsoft.com/office/drawing/2014/main" id="{00000000-0008-0000-0200-00002B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4" name="Text Box 141">
          <a:extLst>
            <a:ext uri="{FF2B5EF4-FFF2-40B4-BE49-F238E27FC236}">
              <a16:creationId xmlns:a16="http://schemas.microsoft.com/office/drawing/2014/main" id="{00000000-0008-0000-0200-00002C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5" name="Text Box 142">
          <a:extLst>
            <a:ext uri="{FF2B5EF4-FFF2-40B4-BE49-F238E27FC236}">
              <a16:creationId xmlns:a16="http://schemas.microsoft.com/office/drawing/2014/main" id="{00000000-0008-0000-0200-00002D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28573</xdr:rowOff>
    </xdr:to>
    <xdr:sp macro="" textlink="">
      <xdr:nvSpPr>
        <xdr:cNvPr id="46" name="Text Box 143">
          <a:extLst>
            <a:ext uri="{FF2B5EF4-FFF2-40B4-BE49-F238E27FC236}">
              <a16:creationId xmlns:a16="http://schemas.microsoft.com/office/drawing/2014/main" id="{00000000-0008-0000-0200-00002E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7" name="Text Box 144">
          <a:extLst>
            <a:ext uri="{FF2B5EF4-FFF2-40B4-BE49-F238E27FC236}">
              <a16:creationId xmlns:a16="http://schemas.microsoft.com/office/drawing/2014/main" id="{00000000-0008-0000-0200-00002F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8" name="Text Box 145">
          <a:extLst>
            <a:ext uri="{FF2B5EF4-FFF2-40B4-BE49-F238E27FC236}">
              <a16:creationId xmlns:a16="http://schemas.microsoft.com/office/drawing/2014/main" id="{00000000-0008-0000-0200-000030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49" name="Text Box 146">
          <a:extLst>
            <a:ext uri="{FF2B5EF4-FFF2-40B4-BE49-F238E27FC236}">
              <a16:creationId xmlns:a16="http://schemas.microsoft.com/office/drawing/2014/main" id="{00000000-0008-0000-0200-000031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50" name="Text Box 147">
          <a:extLst>
            <a:ext uri="{FF2B5EF4-FFF2-40B4-BE49-F238E27FC236}">
              <a16:creationId xmlns:a16="http://schemas.microsoft.com/office/drawing/2014/main" id="{00000000-0008-0000-0200-000032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1" name="Text Box 148">
          <a:extLst>
            <a:ext uri="{FF2B5EF4-FFF2-40B4-BE49-F238E27FC236}">
              <a16:creationId xmlns:a16="http://schemas.microsoft.com/office/drawing/2014/main" id="{00000000-0008-0000-0200-000033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2" name="Text Box 149">
          <a:extLst>
            <a:ext uri="{FF2B5EF4-FFF2-40B4-BE49-F238E27FC236}">
              <a16:creationId xmlns:a16="http://schemas.microsoft.com/office/drawing/2014/main" id="{00000000-0008-0000-0200-000034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53" name="Text Box 150">
          <a:extLst>
            <a:ext uri="{FF2B5EF4-FFF2-40B4-BE49-F238E27FC236}">
              <a16:creationId xmlns:a16="http://schemas.microsoft.com/office/drawing/2014/main" id="{00000000-0008-0000-0200-000035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4" name="Text Box 151">
          <a:extLst>
            <a:ext uri="{FF2B5EF4-FFF2-40B4-BE49-F238E27FC236}">
              <a16:creationId xmlns:a16="http://schemas.microsoft.com/office/drawing/2014/main" id="{00000000-0008-0000-0200-000036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5" name="Text Box 152">
          <a:extLst>
            <a:ext uri="{FF2B5EF4-FFF2-40B4-BE49-F238E27FC236}">
              <a16:creationId xmlns:a16="http://schemas.microsoft.com/office/drawing/2014/main" id="{00000000-0008-0000-0200-000037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56" name="Text Box 153">
          <a:extLst>
            <a:ext uri="{FF2B5EF4-FFF2-40B4-BE49-F238E27FC236}">
              <a16:creationId xmlns:a16="http://schemas.microsoft.com/office/drawing/2014/main" id="{00000000-0008-0000-0200-000038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7" name="Text Box 154">
          <a:extLst>
            <a:ext uri="{FF2B5EF4-FFF2-40B4-BE49-F238E27FC236}">
              <a16:creationId xmlns:a16="http://schemas.microsoft.com/office/drawing/2014/main" id="{00000000-0008-0000-0200-000039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8" name="Text Box 155">
          <a:extLst>
            <a:ext uri="{FF2B5EF4-FFF2-40B4-BE49-F238E27FC236}">
              <a16:creationId xmlns:a16="http://schemas.microsoft.com/office/drawing/2014/main" id="{00000000-0008-0000-0200-00003A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59" name="Text Box 156">
          <a:extLst>
            <a:ext uri="{FF2B5EF4-FFF2-40B4-BE49-F238E27FC236}">
              <a16:creationId xmlns:a16="http://schemas.microsoft.com/office/drawing/2014/main" id="{00000000-0008-0000-0200-00003B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0" name="Text Box 157">
          <a:extLst>
            <a:ext uri="{FF2B5EF4-FFF2-40B4-BE49-F238E27FC236}">
              <a16:creationId xmlns:a16="http://schemas.microsoft.com/office/drawing/2014/main" id="{00000000-0008-0000-0200-00003C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1" name="Text Box 158">
          <a:extLst>
            <a:ext uri="{FF2B5EF4-FFF2-40B4-BE49-F238E27FC236}">
              <a16:creationId xmlns:a16="http://schemas.microsoft.com/office/drawing/2014/main" id="{00000000-0008-0000-0200-00003D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62" name="Text Box 159">
          <a:extLst>
            <a:ext uri="{FF2B5EF4-FFF2-40B4-BE49-F238E27FC236}">
              <a16:creationId xmlns:a16="http://schemas.microsoft.com/office/drawing/2014/main" id="{00000000-0008-0000-0200-00003E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3" name="Text Box 160">
          <a:extLst>
            <a:ext uri="{FF2B5EF4-FFF2-40B4-BE49-F238E27FC236}">
              <a16:creationId xmlns:a16="http://schemas.microsoft.com/office/drawing/2014/main" id="{00000000-0008-0000-0200-00003F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4" name="Text Box 161">
          <a:extLst>
            <a:ext uri="{FF2B5EF4-FFF2-40B4-BE49-F238E27FC236}">
              <a16:creationId xmlns:a16="http://schemas.microsoft.com/office/drawing/2014/main" id="{00000000-0008-0000-0200-000040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65" name="Text Box 162">
          <a:extLst>
            <a:ext uri="{FF2B5EF4-FFF2-40B4-BE49-F238E27FC236}">
              <a16:creationId xmlns:a16="http://schemas.microsoft.com/office/drawing/2014/main" id="{00000000-0008-0000-0200-000041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66" name="Text Box 163">
          <a:extLst>
            <a:ext uri="{FF2B5EF4-FFF2-40B4-BE49-F238E27FC236}">
              <a16:creationId xmlns:a16="http://schemas.microsoft.com/office/drawing/2014/main" id="{00000000-0008-0000-0200-000042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7" name="Text Box 164">
          <a:extLst>
            <a:ext uri="{FF2B5EF4-FFF2-40B4-BE49-F238E27FC236}">
              <a16:creationId xmlns:a16="http://schemas.microsoft.com/office/drawing/2014/main" id="{00000000-0008-0000-0200-000043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8" name="Text Box 165">
          <a:extLst>
            <a:ext uri="{FF2B5EF4-FFF2-40B4-BE49-F238E27FC236}">
              <a16:creationId xmlns:a16="http://schemas.microsoft.com/office/drawing/2014/main" id="{00000000-0008-0000-0200-000044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69" name="Text Box 166">
          <a:extLst>
            <a:ext uri="{FF2B5EF4-FFF2-40B4-BE49-F238E27FC236}">
              <a16:creationId xmlns:a16="http://schemas.microsoft.com/office/drawing/2014/main" id="{00000000-0008-0000-0200-000045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0" name="Text Box 167">
          <a:extLst>
            <a:ext uri="{FF2B5EF4-FFF2-40B4-BE49-F238E27FC236}">
              <a16:creationId xmlns:a16="http://schemas.microsoft.com/office/drawing/2014/main" id="{00000000-0008-0000-0200-000046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1" name="Text Box 168">
          <a:extLst>
            <a:ext uri="{FF2B5EF4-FFF2-40B4-BE49-F238E27FC236}">
              <a16:creationId xmlns:a16="http://schemas.microsoft.com/office/drawing/2014/main" id="{00000000-0008-0000-0200-000047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72" name="Text Box 169">
          <a:extLst>
            <a:ext uri="{FF2B5EF4-FFF2-40B4-BE49-F238E27FC236}">
              <a16:creationId xmlns:a16="http://schemas.microsoft.com/office/drawing/2014/main" id="{00000000-0008-0000-0200-000048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3" name="Text Box 170">
          <a:extLst>
            <a:ext uri="{FF2B5EF4-FFF2-40B4-BE49-F238E27FC236}">
              <a16:creationId xmlns:a16="http://schemas.microsoft.com/office/drawing/2014/main" id="{00000000-0008-0000-0200-000049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4" name="Text Box 171">
          <a:extLst>
            <a:ext uri="{FF2B5EF4-FFF2-40B4-BE49-F238E27FC236}">
              <a16:creationId xmlns:a16="http://schemas.microsoft.com/office/drawing/2014/main" id="{00000000-0008-0000-0200-00004A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75" name="Text Box 172">
          <a:extLst>
            <a:ext uri="{FF2B5EF4-FFF2-40B4-BE49-F238E27FC236}">
              <a16:creationId xmlns:a16="http://schemas.microsoft.com/office/drawing/2014/main" id="{00000000-0008-0000-0200-00004B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6" name="Text Box 173">
          <a:extLst>
            <a:ext uri="{FF2B5EF4-FFF2-40B4-BE49-F238E27FC236}">
              <a16:creationId xmlns:a16="http://schemas.microsoft.com/office/drawing/2014/main" id="{00000000-0008-0000-0200-00004C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7" name="Text Box 174">
          <a:extLst>
            <a:ext uri="{FF2B5EF4-FFF2-40B4-BE49-F238E27FC236}">
              <a16:creationId xmlns:a16="http://schemas.microsoft.com/office/drawing/2014/main" id="{00000000-0008-0000-0200-00004D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78" name="Text Box 175">
          <a:extLst>
            <a:ext uri="{FF2B5EF4-FFF2-40B4-BE49-F238E27FC236}">
              <a16:creationId xmlns:a16="http://schemas.microsoft.com/office/drawing/2014/main" id="{00000000-0008-0000-0200-00004E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9" name="Text Box 176">
          <a:extLst>
            <a:ext uri="{FF2B5EF4-FFF2-40B4-BE49-F238E27FC236}">
              <a16:creationId xmlns:a16="http://schemas.microsoft.com/office/drawing/2014/main" id="{00000000-0008-0000-0200-00004F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80" name="Text Box 177">
          <a:extLst>
            <a:ext uri="{FF2B5EF4-FFF2-40B4-BE49-F238E27FC236}">
              <a16:creationId xmlns:a16="http://schemas.microsoft.com/office/drawing/2014/main" id="{00000000-0008-0000-0200-000050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81" name="Text Box 178">
          <a:extLst>
            <a:ext uri="{FF2B5EF4-FFF2-40B4-BE49-F238E27FC236}">
              <a16:creationId xmlns:a16="http://schemas.microsoft.com/office/drawing/2014/main" id="{00000000-0008-0000-0200-000051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82" name="Text Box 179">
          <a:extLst>
            <a:ext uri="{FF2B5EF4-FFF2-40B4-BE49-F238E27FC236}">
              <a16:creationId xmlns:a16="http://schemas.microsoft.com/office/drawing/2014/main" id="{00000000-0008-0000-0200-000052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83" name="Text Box 180">
          <a:extLst>
            <a:ext uri="{FF2B5EF4-FFF2-40B4-BE49-F238E27FC236}">
              <a16:creationId xmlns:a16="http://schemas.microsoft.com/office/drawing/2014/main" id="{00000000-0008-0000-0200-000053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84" name="Text Box 181">
          <a:extLst>
            <a:ext uri="{FF2B5EF4-FFF2-40B4-BE49-F238E27FC236}">
              <a16:creationId xmlns:a16="http://schemas.microsoft.com/office/drawing/2014/main" id="{00000000-0008-0000-0200-000054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85" name="Text Box 182">
          <a:extLst>
            <a:ext uri="{FF2B5EF4-FFF2-40B4-BE49-F238E27FC236}">
              <a16:creationId xmlns:a16="http://schemas.microsoft.com/office/drawing/2014/main" id="{00000000-0008-0000-0200-000055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86" name="Text Box 183">
          <a:extLst>
            <a:ext uri="{FF2B5EF4-FFF2-40B4-BE49-F238E27FC236}">
              <a16:creationId xmlns:a16="http://schemas.microsoft.com/office/drawing/2014/main" id="{00000000-0008-0000-0200-000056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87" name="Text Box 184">
          <a:extLst>
            <a:ext uri="{FF2B5EF4-FFF2-40B4-BE49-F238E27FC236}">
              <a16:creationId xmlns:a16="http://schemas.microsoft.com/office/drawing/2014/main" id="{00000000-0008-0000-0200-000057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88" name="Text Box 185">
          <a:extLst>
            <a:ext uri="{FF2B5EF4-FFF2-40B4-BE49-F238E27FC236}">
              <a16:creationId xmlns:a16="http://schemas.microsoft.com/office/drawing/2014/main" id="{00000000-0008-0000-0200-000058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89" name="Text Box 186">
          <a:extLst>
            <a:ext uri="{FF2B5EF4-FFF2-40B4-BE49-F238E27FC236}">
              <a16:creationId xmlns:a16="http://schemas.microsoft.com/office/drawing/2014/main" id="{00000000-0008-0000-0200-000059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90" name="Text Box 187">
          <a:extLst>
            <a:ext uri="{FF2B5EF4-FFF2-40B4-BE49-F238E27FC236}">
              <a16:creationId xmlns:a16="http://schemas.microsoft.com/office/drawing/2014/main" id="{00000000-0008-0000-0200-00005A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91" name="Text Box 188">
          <a:extLst>
            <a:ext uri="{FF2B5EF4-FFF2-40B4-BE49-F238E27FC236}">
              <a16:creationId xmlns:a16="http://schemas.microsoft.com/office/drawing/2014/main" id="{00000000-0008-0000-0200-00005B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92" name="Text Box 189">
          <a:extLst>
            <a:ext uri="{FF2B5EF4-FFF2-40B4-BE49-F238E27FC236}">
              <a16:creationId xmlns:a16="http://schemas.microsoft.com/office/drawing/2014/main" id="{00000000-0008-0000-0200-00005C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93" name="Text Box 190">
          <a:extLst>
            <a:ext uri="{FF2B5EF4-FFF2-40B4-BE49-F238E27FC236}">
              <a16:creationId xmlns:a16="http://schemas.microsoft.com/office/drawing/2014/main" id="{00000000-0008-0000-0200-00005D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94" name="Text Box 191">
          <a:extLst>
            <a:ext uri="{FF2B5EF4-FFF2-40B4-BE49-F238E27FC236}">
              <a16:creationId xmlns:a16="http://schemas.microsoft.com/office/drawing/2014/main" id="{00000000-0008-0000-0200-00005E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95" name="Text Box 192">
          <a:extLst>
            <a:ext uri="{FF2B5EF4-FFF2-40B4-BE49-F238E27FC236}">
              <a16:creationId xmlns:a16="http://schemas.microsoft.com/office/drawing/2014/main" id="{00000000-0008-0000-0200-00005F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96" name="Text Box 193">
          <a:extLst>
            <a:ext uri="{FF2B5EF4-FFF2-40B4-BE49-F238E27FC236}">
              <a16:creationId xmlns:a16="http://schemas.microsoft.com/office/drawing/2014/main" id="{00000000-0008-0000-0200-000060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97" name="Text Box 194">
          <a:extLst>
            <a:ext uri="{FF2B5EF4-FFF2-40B4-BE49-F238E27FC236}">
              <a16:creationId xmlns:a16="http://schemas.microsoft.com/office/drawing/2014/main" id="{00000000-0008-0000-0200-000061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98" name="Text Box 195">
          <a:extLst>
            <a:ext uri="{FF2B5EF4-FFF2-40B4-BE49-F238E27FC236}">
              <a16:creationId xmlns:a16="http://schemas.microsoft.com/office/drawing/2014/main" id="{00000000-0008-0000-0200-000062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99" name="Text Box 196">
          <a:extLst>
            <a:ext uri="{FF2B5EF4-FFF2-40B4-BE49-F238E27FC236}">
              <a16:creationId xmlns:a16="http://schemas.microsoft.com/office/drawing/2014/main" id="{00000000-0008-0000-0200-000063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100" name="Text Box 197">
          <a:extLst>
            <a:ext uri="{FF2B5EF4-FFF2-40B4-BE49-F238E27FC236}">
              <a16:creationId xmlns:a16="http://schemas.microsoft.com/office/drawing/2014/main" id="{00000000-0008-0000-0200-000064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101" name="Text Box 198">
          <a:extLst>
            <a:ext uri="{FF2B5EF4-FFF2-40B4-BE49-F238E27FC236}">
              <a16:creationId xmlns:a16="http://schemas.microsoft.com/office/drawing/2014/main" id="{00000000-0008-0000-0200-000065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102" name="Text Box 199">
          <a:extLst>
            <a:ext uri="{FF2B5EF4-FFF2-40B4-BE49-F238E27FC236}">
              <a16:creationId xmlns:a16="http://schemas.microsoft.com/office/drawing/2014/main" id="{00000000-0008-0000-0200-000066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103" name="Text Box 200">
          <a:extLst>
            <a:ext uri="{FF2B5EF4-FFF2-40B4-BE49-F238E27FC236}">
              <a16:creationId xmlns:a16="http://schemas.microsoft.com/office/drawing/2014/main" id="{00000000-0008-0000-0200-000067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104" name="Text Box 201">
          <a:extLst>
            <a:ext uri="{FF2B5EF4-FFF2-40B4-BE49-F238E27FC236}">
              <a16:creationId xmlns:a16="http://schemas.microsoft.com/office/drawing/2014/main" id="{00000000-0008-0000-0200-000068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105" name="Text Box 202">
          <a:extLst>
            <a:ext uri="{FF2B5EF4-FFF2-40B4-BE49-F238E27FC236}">
              <a16:creationId xmlns:a16="http://schemas.microsoft.com/office/drawing/2014/main" id="{00000000-0008-0000-0200-000069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106" name="Text Box 203">
          <a:extLst>
            <a:ext uri="{FF2B5EF4-FFF2-40B4-BE49-F238E27FC236}">
              <a16:creationId xmlns:a16="http://schemas.microsoft.com/office/drawing/2014/main" id="{00000000-0008-0000-0200-00006A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107" name="Text Box 204">
          <a:extLst>
            <a:ext uri="{FF2B5EF4-FFF2-40B4-BE49-F238E27FC236}">
              <a16:creationId xmlns:a16="http://schemas.microsoft.com/office/drawing/2014/main" id="{00000000-0008-0000-0200-00006B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108" name="Text Box 205">
          <a:extLst>
            <a:ext uri="{FF2B5EF4-FFF2-40B4-BE49-F238E27FC236}">
              <a16:creationId xmlns:a16="http://schemas.microsoft.com/office/drawing/2014/main" id="{00000000-0008-0000-0200-00006C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109" name="Text Box 206">
          <a:extLst>
            <a:ext uri="{FF2B5EF4-FFF2-40B4-BE49-F238E27FC236}">
              <a16:creationId xmlns:a16="http://schemas.microsoft.com/office/drawing/2014/main" id="{00000000-0008-0000-0200-00006D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110" name="Text Box 207">
          <a:extLst>
            <a:ext uri="{FF2B5EF4-FFF2-40B4-BE49-F238E27FC236}">
              <a16:creationId xmlns:a16="http://schemas.microsoft.com/office/drawing/2014/main" id="{00000000-0008-0000-0200-00006E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28573</xdr:rowOff>
    </xdr:to>
    <xdr:sp macro="" textlink="">
      <xdr:nvSpPr>
        <xdr:cNvPr id="111" name="Text Box 208">
          <a:extLst>
            <a:ext uri="{FF2B5EF4-FFF2-40B4-BE49-F238E27FC236}">
              <a16:creationId xmlns:a16="http://schemas.microsoft.com/office/drawing/2014/main" id="{00000000-0008-0000-0200-00006F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112" name="Text Box 209">
          <a:extLst>
            <a:ext uri="{FF2B5EF4-FFF2-40B4-BE49-F238E27FC236}">
              <a16:creationId xmlns:a16="http://schemas.microsoft.com/office/drawing/2014/main" id="{00000000-0008-0000-0200-000070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13" name="Text Box 210">
          <a:extLst>
            <a:ext uri="{FF2B5EF4-FFF2-40B4-BE49-F238E27FC236}">
              <a16:creationId xmlns:a16="http://schemas.microsoft.com/office/drawing/2014/main" id="{00000000-0008-0000-0200-000071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14" name="Text Box 211">
          <a:extLst>
            <a:ext uri="{FF2B5EF4-FFF2-40B4-BE49-F238E27FC236}">
              <a16:creationId xmlns:a16="http://schemas.microsoft.com/office/drawing/2014/main" id="{00000000-0008-0000-0200-000072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115" name="Text Box 212">
          <a:extLst>
            <a:ext uri="{FF2B5EF4-FFF2-40B4-BE49-F238E27FC236}">
              <a16:creationId xmlns:a16="http://schemas.microsoft.com/office/drawing/2014/main" id="{00000000-0008-0000-0200-000073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16" name="Text Box 213">
          <a:extLst>
            <a:ext uri="{FF2B5EF4-FFF2-40B4-BE49-F238E27FC236}">
              <a16:creationId xmlns:a16="http://schemas.microsoft.com/office/drawing/2014/main" id="{00000000-0008-0000-0200-00007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17" name="Text Box 214">
          <a:extLst>
            <a:ext uri="{FF2B5EF4-FFF2-40B4-BE49-F238E27FC236}">
              <a16:creationId xmlns:a16="http://schemas.microsoft.com/office/drawing/2014/main" id="{00000000-0008-0000-0200-000075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118" name="Text Box 215">
          <a:extLst>
            <a:ext uri="{FF2B5EF4-FFF2-40B4-BE49-F238E27FC236}">
              <a16:creationId xmlns:a16="http://schemas.microsoft.com/office/drawing/2014/main" id="{00000000-0008-0000-0200-000076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19" name="Text Box 216">
          <a:extLst>
            <a:ext uri="{FF2B5EF4-FFF2-40B4-BE49-F238E27FC236}">
              <a16:creationId xmlns:a16="http://schemas.microsoft.com/office/drawing/2014/main" id="{00000000-0008-0000-0200-000077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20" name="Text Box 217">
          <a:extLst>
            <a:ext uri="{FF2B5EF4-FFF2-40B4-BE49-F238E27FC236}">
              <a16:creationId xmlns:a16="http://schemas.microsoft.com/office/drawing/2014/main" id="{00000000-0008-0000-0200-000078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121" name="Text Box 218">
          <a:extLst>
            <a:ext uri="{FF2B5EF4-FFF2-40B4-BE49-F238E27FC236}">
              <a16:creationId xmlns:a16="http://schemas.microsoft.com/office/drawing/2014/main" id="{00000000-0008-0000-0200-000079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22" name="Text Box 219">
          <a:extLst>
            <a:ext uri="{FF2B5EF4-FFF2-40B4-BE49-F238E27FC236}">
              <a16:creationId xmlns:a16="http://schemas.microsoft.com/office/drawing/2014/main" id="{00000000-0008-0000-0200-00007A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23" name="Text Box 220">
          <a:extLst>
            <a:ext uri="{FF2B5EF4-FFF2-40B4-BE49-F238E27FC236}">
              <a16:creationId xmlns:a16="http://schemas.microsoft.com/office/drawing/2014/main" id="{00000000-0008-0000-0200-00007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124" name="Text Box 221">
          <a:extLst>
            <a:ext uri="{FF2B5EF4-FFF2-40B4-BE49-F238E27FC236}">
              <a16:creationId xmlns:a16="http://schemas.microsoft.com/office/drawing/2014/main" id="{00000000-0008-0000-0200-00007C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25" name="Text Box 222">
          <a:extLst>
            <a:ext uri="{FF2B5EF4-FFF2-40B4-BE49-F238E27FC236}">
              <a16:creationId xmlns:a16="http://schemas.microsoft.com/office/drawing/2014/main" id="{00000000-0008-0000-0200-00007D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26" name="Text Box 223">
          <a:extLst>
            <a:ext uri="{FF2B5EF4-FFF2-40B4-BE49-F238E27FC236}">
              <a16:creationId xmlns:a16="http://schemas.microsoft.com/office/drawing/2014/main" id="{00000000-0008-0000-0200-00007E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127" name="Text Box 224">
          <a:extLst>
            <a:ext uri="{FF2B5EF4-FFF2-40B4-BE49-F238E27FC236}">
              <a16:creationId xmlns:a16="http://schemas.microsoft.com/office/drawing/2014/main" id="{00000000-0008-0000-0200-00007F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28" name="Text Box 225">
          <a:extLst>
            <a:ext uri="{FF2B5EF4-FFF2-40B4-BE49-F238E27FC236}">
              <a16:creationId xmlns:a16="http://schemas.microsoft.com/office/drawing/2014/main" id="{00000000-0008-0000-0200-000080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29" name="Text Box 226">
          <a:extLst>
            <a:ext uri="{FF2B5EF4-FFF2-40B4-BE49-F238E27FC236}">
              <a16:creationId xmlns:a16="http://schemas.microsoft.com/office/drawing/2014/main" id="{00000000-0008-0000-0200-000081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130" name="Text Box 227">
          <a:extLst>
            <a:ext uri="{FF2B5EF4-FFF2-40B4-BE49-F238E27FC236}">
              <a16:creationId xmlns:a16="http://schemas.microsoft.com/office/drawing/2014/main" id="{00000000-0008-0000-0200-000082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131" name="Text Box 228">
          <a:extLst>
            <a:ext uri="{FF2B5EF4-FFF2-40B4-BE49-F238E27FC236}">
              <a16:creationId xmlns:a16="http://schemas.microsoft.com/office/drawing/2014/main" id="{00000000-0008-0000-0200-000083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32" name="Text Box 229">
          <a:extLst>
            <a:ext uri="{FF2B5EF4-FFF2-40B4-BE49-F238E27FC236}">
              <a16:creationId xmlns:a16="http://schemas.microsoft.com/office/drawing/2014/main" id="{00000000-0008-0000-0200-000084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33" name="Text Box 230">
          <a:extLst>
            <a:ext uri="{FF2B5EF4-FFF2-40B4-BE49-F238E27FC236}">
              <a16:creationId xmlns:a16="http://schemas.microsoft.com/office/drawing/2014/main" id="{00000000-0008-0000-0200-000085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134" name="Text Box 231">
          <a:extLst>
            <a:ext uri="{FF2B5EF4-FFF2-40B4-BE49-F238E27FC236}">
              <a16:creationId xmlns:a16="http://schemas.microsoft.com/office/drawing/2014/main" id="{00000000-0008-0000-0200-000086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35" name="Text Box 232">
          <a:extLst>
            <a:ext uri="{FF2B5EF4-FFF2-40B4-BE49-F238E27FC236}">
              <a16:creationId xmlns:a16="http://schemas.microsoft.com/office/drawing/2014/main" id="{00000000-0008-0000-0200-000087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36" name="Text Box 233">
          <a:extLst>
            <a:ext uri="{FF2B5EF4-FFF2-40B4-BE49-F238E27FC236}">
              <a16:creationId xmlns:a16="http://schemas.microsoft.com/office/drawing/2014/main" id="{00000000-0008-0000-0200-000088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137" name="Text Box 234">
          <a:extLst>
            <a:ext uri="{FF2B5EF4-FFF2-40B4-BE49-F238E27FC236}">
              <a16:creationId xmlns:a16="http://schemas.microsoft.com/office/drawing/2014/main" id="{00000000-0008-0000-0200-000089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38" name="Text Box 235">
          <a:extLst>
            <a:ext uri="{FF2B5EF4-FFF2-40B4-BE49-F238E27FC236}">
              <a16:creationId xmlns:a16="http://schemas.microsoft.com/office/drawing/2014/main" id="{00000000-0008-0000-0200-00008A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39" name="Text Box 236">
          <a:extLst>
            <a:ext uri="{FF2B5EF4-FFF2-40B4-BE49-F238E27FC236}">
              <a16:creationId xmlns:a16="http://schemas.microsoft.com/office/drawing/2014/main" id="{00000000-0008-0000-0200-00008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140" name="Text Box 237">
          <a:extLst>
            <a:ext uri="{FF2B5EF4-FFF2-40B4-BE49-F238E27FC236}">
              <a16:creationId xmlns:a16="http://schemas.microsoft.com/office/drawing/2014/main" id="{00000000-0008-0000-0200-00008C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141" name="Text Box 238">
          <a:extLst>
            <a:ext uri="{FF2B5EF4-FFF2-40B4-BE49-F238E27FC236}">
              <a16:creationId xmlns:a16="http://schemas.microsoft.com/office/drawing/2014/main" id="{00000000-0008-0000-0200-00008D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42" name="Text Box 239">
          <a:extLst>
            <a:ext uri="{FF2B5EF4-FFF2-40B4-BE49-F238E27FC236}">
              <a16:creationId xmlns:a16="http://schemas.microsoft.com/office/drawing/2014/main" id="{00000000-0008-0000-0200-00008E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43" name="Text Box 240">
          <a:extLst>
            <a:ext uri="{FF2B5EF4-FFF2-40B4-BE49-F238E27FC236}">
              <a16:creationId xmlns:a16="http://schemas.microsoft.com/office/drawing/2014/main" id="{00000000-0008-0000-0200-00008F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144" name="Text Box 241">
          <a:extLst>
            <a:ext uri="{FF2B5EF4-FFF2-40B4-BE49-F238E27FC236}">
              <a16:creationId xmlns:a16="http://schemas.microsoft.com/office/drawing/2014/main" id="{00000000-0008-0000-0200-000090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45" name="Text Box 242">
          <a:extLst>
            <a:ext uri="{FF2B5EF4-FFF2-40B4-BE49-F238E27FC236}">
              <a16:creationId xmlns:a16="http://schemas.microsoft.com/office/drawing/2014/main" id="{00000000-0008-0000-0200-000091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46" name="Text Box 243">
          <a:extLst>
            <a:ext uri="{FF2B5EF4-FFF2-40B4-BE49-F238E27FC236}">
              <a16:creationId xmlns:a16="http://schemas.microsoft.com/office/drawing/2014/main" id="{00000000-0008-0000-0200-000092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147" name="Text Box 244">
          <a:extLst>
            <a:ext uri="{FF2B5EF4-FFF2-40B4-BE49-F238E27FC236}">
              <a16:creationId xmlns:a16="http://schemas.microsoft.com/office/drawing/2014/main" id="{00000000-0008-0000-0200-000093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48" name="Text Box 245">
          <a:extLst>
            <a:ext uri="{FF2B5EF4-FFF2-40B4-BE49-F238E27FC236}">
              <a16:creationId xmlns:a16="http://schemas.microsoft.com/office/drawing/2014/main" id="{00000000-0008-0000-0200-00009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49" name="Text Box 246">
          <a:extLst>
            <a:ext uri="{FF2B5EF4-FFF2-40B4-BE49-F238E27FC236}">
              <a16:creationId xmlns:a16="http://schemas.microsoft.com/office/drawing/2014/main" id="{00000000-0008-0000-0200-000095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150" name="Text Box 247">
          <a:extLst>
            <a:ext uri="{FF2B5EF4-FFF2-40B4-BE49-F238E27FC236}">
              <a16:creationId xmlns:a16="http://schemas.microsoft.com/office/drawing/2014/main" id="{00000000-0008-0000-0200-000096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151" name="Text Box 248">
          <a:extLst>
            <a:ext uri="{FF2B5EF4-FFF2-40B4-BE49-F238E27FC236}">
              <a16:creationId xmlns:a16="http://schemas.microsoft.com/office/drawing/2014/main" id="{00000000-0008-0000-0200-000097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52" name="Text Box 249">
          <a:extLst>
            <a:ext uri="{FF2B5EF4-FFF2-40B4-BE49-F238E27FC236}">
              <a16:creationId xmlns:a16="http://schemas.microsoft.com/office/drawing/2014/main" id="{00000000-0008-0000-0200-000098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53" name="Text Box 250">
          <a:extLst>
            <a:ext uri="{FF2B5EF4-FFF2-40B4-BE49-F238E27FC236}">
              <a16:creationId xmlns:a16="http://schemas.microsoft.com/office/drawing/2014/main" id="{00000000-0008-0000-0200-000099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154" name="Text Box 251">
          <a:extLst>
            <a:ext uri="{FF2B5EF4-FFF2-40B4-BE49-F238E27FC236}">
              <a16:creationId xmlns:a16="http://schemas.microsoft.com/office/drawing/2014/main" id="{00000000-0008-0000-0200-00009A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55" name="Text Box 252">
          <a:extLst>
            <a:ext uri="{FF2B5EF4-FFF2-40B4-BE49-F238E27FC236}">
              <a16:creationId xmlns:a16="http://schemas.microsoft.com/office/drawing/2014/main" id="{00000000-0008-0000-0200-00009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56" name="Text Box 253">
          <a:extLst>
            <a:ext uri="{FF2B5EF4-FFF2-40B4-BE49-F238E27FC236}">
              <a16:creationId xmlns:a16="http://schemas.microsoft.com/office/drawing/2014/main" id="{00000000-0008-0000-0200-00009C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157" name="Text Box 254">
          <a:extLst>
            <a:ext uri="{FF2B5EF4-FFF2-40B4-BE49-F238E27FC236}">
              <a16:creationId xmlns:a16="http://schemas.microsoft.com/office/drawing/2014/main" id="{00000000-0008-0000-0200-00009D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58" name="Text Box 255">
          <a:extLst>
            <a:ext uri="{FF2B5EF4-FFF2-40B4-BE49-F238E27FC236}">
              <a16:creationId xmlns:a16="http://schemas.microsoft.com/office/drawing/2014/main" id="{00000000-0008-0000-0200-00009E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59" name="Text Box 256">
          <a:extLst>
            <a:ext uri="{FF2B5EF4-FFF2-40B4-BE49-F238E27FC236}">
              <a16:creationId xmlns:a16="http://schemas.microsoft.com/office/drawing/2014/main" id="{00000000-0008-0000-0200-00009F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160" name="Text Box 257">
          <a:extLst>
            <a:ext uri="{FF2B5EF4-FFF2-40B4-BE49-F238E27FC236}">
              <a16:creationId xmlns:a16="http://schemas.microsoft.com/office/drawing/2014/main" id="{00000000-0008-0000-0200-0000A0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161" name="Text Box 258">
          <a:extLst>
            <a:ext uri="{FF2B5EF4-FFF2-40B4-BE49-F238E27FC236}">
              <a16:creationId xmlns:a16="http://schemas.microsoft.com/office/drawing/2014/main" id="{00000000-0008-0000-0200-0000A1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62" name="Text Box 259">
          <a:extLst>
            <a:ext uri="{FF2B5EF4-FFF2-40B4-BE49-F238E27FC236}">
              <a16:creationId xmlns:a16="http://schemas.microsoft.com/office/drawing/2014/main" id="{00000000-0008-0000-0200-0000A2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63" name="Text Box 260">
          <a:extLst>
            <a:ext uri="{FF2B5EF4-FFF2-40B4-BE49-F238E27FC236}">
              <a16:creationId xmlns:a16="http://schemas.microsoft.com/office/drawing/2014/main" id="{00000000-0008-0000-0200-0000A3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164" name="Text Box 261">
          <a:extLst>
            <a:ext uri="{FF2B5EF4-FFF2-40B4-BE49-F238E27FC236}">
              <a16:creationId xmlns:a16="http://schemas.microsoft.com/office/drawing/2014/main" id="{00000000-0008-0000-0200-0000A4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65" name="Text Box 262">
          <a:extLst>
            <a:ext uri="{FF2B5EF4-FFF2-40B4-BE49-F238E27FC236}">
              <a16:creationId xmlns:a16="http://schemas.microsoft.com/office/drawing/2014/main" id="{00000000-0008-0000-0200-0000A5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66" name="Text Box 263">
          <a:extLst>
            <a:ext uri="{FF2B5EF4-FFF2-40B4-BE49-F238E27FC236}">
              <a16:creationId xmlns:a16="http://schemas.microsoft.com/office/drawing/2014/main" id="{00000000-0008-0000-0200-0000A6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167" name="Text Box 264">
          <a:extLst>
            <a:ext uri="{FF2B5EF4-FFF2-40B4-BE49-F238E27FC236}">
              <a16:creationId xmlns:a16="http://schemas.microsoft.com/office/drawing/2014/main" id="{00000000-0008-0000-0200-0000A7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68" name="Text Box 265">
          <a:extLst>
            <a:ext uri="{FF2B5EF4-FFF2-40B4-BE49-F238E27FC236}">
              <a16:creationId xmlns:a16="http://schemas.microsoft.com/office/drawing/2014/main" id="{00000000-0008-0000-0200-0000A8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69" name="Text Box 266">
          <a:extLst>
            <a:ext uri="{FF2B5EF4-FFF2-40B4-BE49-F238E27FC236}">
              <a16:creationId xmlns:a16="http://schemas.microsoft.com/office/drawing/2014/main" id="{00000000-0008-0000-0200-0000A9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170" name="Text Box 267">
          <a:extLst>
            <a:ext uri="{FF2B5EF4-FFF2-40B4-BE49-F238E27FC236}">
              <a16:creationId xmlns:a16="http://schemas.microsoft.com/office/drawing/2014/main" id="{00000000-0008-0000-0200-0000AA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171" name="Text Box 268">
          <a:extLst>
            <a:ext uri="{FF2B5EF4-FFF2-40B4-BE49-F238E27FC236}">
              <a16:creationId xmlns:a16="http://schemas.microsoft.com/office/drawing/2014/main" id="{00000000-0008-0000-0200-0000AB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72" name="Text Box 269">
          <a:extLst>
            <a:ext uri="{FF2B5EF4-FFF2-40B4-BE49-F238E27FC236}">
              <a16:creationId xmlns:a16="http://schemas.microsoft.com/office/drawing/2014/main" id="{00000000-0008-0000-0200-0000AC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73" name="Text Box 270">
          <a:extLst>
            <a:ext uri="{FF2B5EF4-FFF2-40B4-BE49-F238E27FC236}">
              <a16:creationId xmlns:a16="http://schemas.microsoft.com/office/drawing/2014/main" id="{00000000-0008-0000-0200-0000AD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174" name="Text Box 271">
          <a:extLst>
            <a:ext uri="{FF2B5EF4-FFF2-40B4-BE49-F238E27FC236}">
              <a16:creationId xmlns:a16="http://schemas.microsoft.com/office/drawing/2014/main" id="{00000000-0008-0000-0200-0000AE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75" name="Text Box 272">
          <a:extLst>
            <a:ext uri="{FF2B5EF4-FFF2-40B4-BE49-F238E27FC236}">
              <a16:creationId xmlns:a16="http://schemas.microsoft.com/office/drawing/2014/main" id="{00000000-0008-0000-0200-0000AF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76" name="Text Box 273">
          <a:extLst>
            <a:ext uri="{FF2B5EF4-FFF2-40B4-BE49-F238E27FC236}">
              <a16:creationId xmlns:a16="http://schemas.microsoft.com/office/drawing/2014/main" id="{00000000-0008-0000-0200-0000B0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177" name="Text Box 274">
          <a:extLst>
            <a:ext uri="{FF2B5EF4-FFF2-40B4-BE49-F238E27FC236}">
              <a16:creationId xmlns:a16="http://schemas.microsoft.com/office/drawing/2014/main" id="{00000000-0008-0000-0200-0000B1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78" name="Text Box 275">
          <a:extLst>
            <a:ext uri="{FF2B5EF4-FFF2-40B4-BE49-F238E27FC236}">
              <a16:creationId xmlns:a16="http://schemas.microsoft.com/office/drawing/2014/main" id="{00000000-0008-0000-0200-0000B2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79" name="Text Box 276">
          <a:extLst>
            <a:ext uri="{FF2B5EF4-FFF2-40B4-BE49-F238E27FC236}">
              <a16:creationId xmlns:a16="http://schemas.microsoft.com/office/drawing/2014/main" id="{00000000-0008-0000-0200-0000B3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180" name="Text Box 277">
          <a:extLst>
            <a:ext uri="{FF2B5EF4-FFF2-40B4-BE49-F238E27FC236}">
              <a16:creationId xmlns:a16="http://schemas.microsoft.com/office/drawing/2014/main" id="{00000000-0008-0000-0200-0000B4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181" name="Text Box 278">
          <a:extLst>
            <a:ext uri="{FF2B5EF4-FFF2-40B4-BE49-F238E27FC236}">
              <a16:creationId xmlns:a16="http://schemas.microsoft.com/office/drawing/2014/main" id="{00000000-0008-0000-0200-0000B5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82" name="Text Box 279">
          <a:extLst>
            <a:ext uri="{FF2B5EF4-FFF2-40B4-BE49-F238E27FC236}">
              <a16:creationId xmlns:a16="http://schemas.microsoft.com/office/drawing/2014/main" id="{00000000-0008-0000-0200-0000B6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83" name="Text Box 280">
          <a:extLst>
            <a:ext uri="{FF2B5EF4-FFF2-40B4-BE49-F238E27FC236}">
              <a16:creationId xmlns:a16="http://schemas.microsoft.com/office/drawing/2014/main" id="{00000000-0008-0000-0200-0000B7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184" name="Text Box 281">
          <a:extLst>
            <a:ext uri="{FF2B5EF4-FFF2-40B4-BE49-F238E27FC236}">
              <a16:creationId xmlns:a16="http://schemas.microsoft.com/office/drawing/2014/main" id="{00000000-0008-0000-0200-0000B8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85" name="Text Box 282">
          <a:extLst>
            <a:ext uri="{FF2B5EF4-FFF2-40B4-BE49-F238E27FC236}">
              <a16:creationId xmlns:a16="http://schemas.microsoft.com/office/drawing/2014/main" id="{00000000-0008-0000-0200-0000B9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86" name="Text Box 283">
          <a:extLst>
            <a:ext uri="{FF2B5EF4-FFF2-40B4-BE49-F238E27FC236}">
              <a16:creationId xmlns:a16="http://schemas.microsoft.com/office/drawing/2014/main" id="{00000000-0008-0000-0200-0000BA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187" name="Text Box 284">
          <a:extLst>
            <a:ext uri="{FF2B5EF4-FFF2-40B4-BE49-F238E27FC236}">
              <a16:creationId xmlns:a16="http://schemas.microsoft.com/office/drawing/2014/main" id="{00000000-0008-0000-0200-0000BB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88" name="Text Box 285">
          <a:extLst>
            <a:ext uri="{FF2B5EF4-FFF2-40B4-BE49-F238E27FC236}">
              <a16:creationId xmlns:a16="http://schemas.microsoft.com/office/drawing/2014/main" id="{00000000-0008-0000-0200-0000BC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89" name="Text Box 286">
          <a:extLst>
            <a:ext uri="{FF2B5EF4-FFF2-40B4-BE49-F238E27FC236}">
              <a16:creationId xmlns:a16="http://schemas.microsoft.com/office/drawing/2014/main" id="{00000000-0008-0000-0200-0000BD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190" name="Text Box 287">
          <a:extLst>
            <a:ext uri="{FF2B5EF4-FFF2-40B4-BE49-F238E27FC236}">
              <a16:creationId xmlns:a16="http://schemas.microsoft.com/office/drawing/2014/main" id="{00000000-0008-0000-0200-0000BE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91" name="Text Box 288">
          <a:extLst>
            <a:ext uri="{FF2B5EF4-FFF2-40B4-BE49-F238E27FC236}">
              <a16:creationId xmlns:a16="http://schemas.microsoft.com/office/drawing/2014/main" id="{00000000-0008-0000-0200-0000BF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92" name="Text Box 289">
          <a:extLst>
            <a:ext uri="{FF2B5EF4-FFF2-40B4-BE49-F238E27FC236}">
              <a16:creationId xmlns:a16="http://schemas.microsoft.com/office/drawing/2014/main" id="{00000000-0008-0000-0200-0000C0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193" name="Text Box 290">
          <a:extLst>
            <a:ext uri="{FF2B5EF4-FFF2-40B4-BE49-F238E27FC236}">
              <a16:creationId xmlns:a16="http://schemas.microsoft.com/office/drawing/2014/main" id="{00000000-0008-0000-0200-0000C1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94" name="Text Box 291">
          <a:extLst>
            <a:ext uri="{FF2B5EF4-FFF2-40B4-BE49-F238E27FC236}">
              <a16:creationId xmlns:a16="http://schemas.microsoft.com/office/drawing/2014/main" id="{00000000-0008-0000-0200-0000C2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95" name="Text Box 292">
          <a:extLst>
            <a:ext uri="{FF2B5EF4-FFF2-40B4-BE49-F238E27FC236}">
              <a16:creationId xmlns:a16="http://schemas.microsoft.com/office/drawing/2014/main" id="{00000000-0008-0000-0200-0000C3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196" name="Text Box 293">
          <a:extLst>
            <a:ext uri="{FF2B5EF4-FFF2-40B4-BE49-F238E27FC236}">
              <a16:creationId xmlns:a16="http://schemas.microsoft.com/office/drawing/2014/main" id="{00000000-0008-0000-0200-0000C4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97" name="Text Box 294">
          <a:extLst>
            <a:ext uri="{FF2B5EF4-FFF2-40B4-BE49-F238E27FC236}">
              <a16:creationId xmlns:a16="http://schemas.microsoft.com/office/drawing/2014/main" id="{00000000-0008-0000-0200-0000C5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198" name="Text Box 295">
          <a:extLst>
            <a:ext uri="{FF2B5EF4-FFF2-40B4-BE49-F238E27FC236}">
              <a16:creationId xmlns:a16="http://schemas.microsoft.com/office/drawing/2014/main" id="{00000000-0008-0000-0200-0000C6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199" name="Text Box 296">
          <a:extLst>
            <a:ext uri="{FF2B5EF4-FFF2-40B4-BE49-F238E27FC236}">
              <a16:creationId xmlns:a16="http://schemas.microsoft.com/office/drawing/2014/main" id="{00000000-0008-0000-0200-0000C7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200" name="Text Box 297">
          <a:extLst>
            <a:ext uri="{FF2B5EF4-FFF2-40B4-BE49-F238E27FC236}">
              <a16:creationId xmlns:a16="http://schemas.microsoft.com/office/drawing/2014/main" id="{00000000-0008-0000-0200-0000C8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201" name="Text Box 298">
          <a:extLst>
            <a:ext uri="{FF2B5EF4-FFF2-40B4-BE49-F238E27FC236}">
              <a16:creationId xmlns:a16="http://schemas.microsoft.com/office/drawing/2014/main" id="{00000000-0008-0000-0200-0000C9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202" name="Text Box 299">
          <a:extLst>
            <a:ext uri="{FF2B5EF4-FFF2-40B4-BE49-F238E27FC236}">
              <a16:creationId xmlns:a16="http://schemas.microsoft.com/office/drawing/2014/main" id="{00000000-0008-0000-0200-0000CA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203" name="Text Box 300">
          <a:extLst>
            <a:ext uri="{FF2B5EF4-FFF2-40B4-BE49-F238E27FC236}">
              <a16:creationId xmlns:a16="http://schemas.microsoft.com/office/drawing/2014/main" id="{00000000-0008-0000-0200-0000CB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204" name="Text Box 301">
          <a:extLst>
            <a:ext uri="{FF2B5EF4-FFF2-40B4-BE49-F238E27FC236}">
              <a16:creationId xmlns:a16="http://schemas.microsoft.com/office/drawing/2014/main" id="{00000000-0008-0000-0200-0000CC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205" name="Text Box 302">
          <a:extLst>
            <a:ext uri="{FF2B5EF4-FFF2-40B4-BE49-F238E27FC236}">
              <a16:creationId xmlns:a16="http://schemas.microsoft.com/office/drawing/2014/main" id="{00000000-0008-0000-0200-0000CD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206" name="Text Box 303">
          <a:extLst>
            <a:ext uri="{FF2B5EF4-FFF2-40B4-BE49-F238E27FC236}">
              <a16:creationId xmlns:a16="http://schemas.microsoft.com/office/drawing/2014/main" id="{00000000-0008-0000-0200-0000CE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207" name="Text Box 304">
          <a:extLst>
            <a:ext uri="{FF2B5EF4-FFF2-40B4-BE49-F238E27FC236}">
              <a16:creationId xmlns:a16="http://schemas.microsoft.com/office/drawing/2014/main" id="{00000000-0008-0000-0200-0000CF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208" name="Text Box 305">
          <a:extLst>
            <a:ext uri="{FF2B5EF4-FFF2-40B4-BE49-F238E27FC236}">
              <a16:creationId xmlns:a16="http://schemas.microsoft.com/office/drawing/2014/main" id="{00000000-0008-0000-0200-0000D0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209" name="Text Box 306">
          <a:extLst>
            <a:ext uri="{FF2B5EF4-FFF2-40B4-BE49-F238E27FC236}">
              <a16:creationId xmlns:a16="http://schemas.microsoft.com/office/drawing/2014/main" id="{00000000-0008-0000-0200-0000D1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210" name="Text Box 307">
          <a:extLst>
            <a:ext uri="{FF2B5EF4-FFF2-40B4-BE49-F238E27FC236}">
              <a16:creationId xmlns:a16="http://schemas.microsoft.com/office/drawing/2014/main" id="{00000000-0008-0000-0200-0000D2000000}"/>
            </a:ext>
          </a:extLst>
        </xdr:cNvPr>
        <xdr:cNvSpPr txBox="1">
          <a:spLocks noChangeArrowheads="1"/>
        </xdr:cNvSpPr>
      </xdr:nvSpPr>
      <xdr:spPr bwMode="auto">
        <a:xfrm>
          <a:off x="1619250" y="90649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211" name="Text Box 308">
          <a:extLst>
            <a:ext uri="{FF2B5EF4-FFF2-40B4-BE49-F238E27FC236}">
              <a16:creationId xmlns:a16="http://schemas.microsoft.com/office/drawing/2014/main" id="{00000000-0008-0000-0200-0000D3000000}"/>
            </a:ext>
          </a:extLst>
        </xdr:cNvPr>
        <xdr:cNvSpPr txBox="1">
          <a:spLocks noChangeArrowheads="1"/>
        </xdr:cNvSpPr>
      </xdr:nvSpPr>
      <xdr:spPr bwMode="auto">
        <a:xfrm>
          <a:off x="1619250" y="90649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12" name="Text Box 309">
          <a:extLst>
            <a:ext uri="{FF2B5EF4-FFF2-40B4-BE49-F238E27FC236}">
              <a16:creationId xmlns:a16="http://schemas.microsoft.com/office/drawing/2014/main" id="{00000000-0008-0000-0200-0000D4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13" name="Text Box 310">
          <a:extLst>
            <a:ext uri="{FF2B5EF4-FFF2-40B4-BE49-F238E27FC236}">
              <a16:creationId xmlns:a16="http://schemas.microsoft.com/office/drawing/2014/main" id="{00000000-0008-0000-0200-0000D5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14" name="Text Box 311">
          <a:extLst>
            <a:ext uri="{FF2B5EF4-FFF2-40B4-BE49-F238E27FC236}">
              <a16:creationId xmlns:a16="http://schemas.microsoft.com/office/drawing/2014/main" id="{00000000-0008-0000-0200-0000D6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15" name="Text Box 312">
          <a:extLst>
            <a:ext uri="{FF2B5EF4-FFF2-40B4-BE49-F238E27FC236}">
              <a16:creationId xmlns:a16="http://schemas.microsoft.com/office/drawing/2014/main" id="{00000000-0008-0000-0200-0000D7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16" name="Text Box 313">
          <a:extLst>
            <a:ext uri="{FF2B5EF4-FFF2-40B4-BE49-F238E27FC236}">
              <a16:creationId xmlns:a16="http://schemas.microsoft.com/office/drawing/2014/main" id="{00000000-0008-0000-0200-0000D8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17" name="Text Box 314">
          <a:extLst>
            <a:ext uri="{FF2B5EF4-FFF2-40B4-BE49-F238E27FC236}">
              <a16:creationId xmlns:a16="http://schemas.microsoft.com/office/drawing/2014/main" id="{00000000-0008-0000-0200-0000D9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18" name="Text Box 315">
          <a:extLst>
            <a:ext uri="{FF2B5EF4-FFF2-40B4-BE49-F238E27FC236}">
              <a16:creationId xmlns:a16="http://schemas.microsoft.com/office/drawing/2014/main" id="{00000000-0008-0000-0200-0000DA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19" name="Text Box 316">
          <a:extLst>
            <a:ext uri="{FF2B5EF4-FFF2-40B4-BE49-F238E27FC236}">
              <a16:creationId xmlns:a16="http://schemas.microsoft.com/office/drawing/2014/main" id="{00000000-0008-0000-0200-0000DB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20" name="Text Box 317">
          <a:extLst>
            <a:ext uri="{FF2B5EF4-FFF2-40B4-BE49-F238E27FC236}">
              <a16:creationId xmlns:a16="http://schemas.microsoft.com/office/drawing/2014/main" id="{00000000-0008-0000-0200-0000DC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21" name="Text Box 318">
          <a:extLst>
            <a:ext uri="{FF2B5EF4-FFF2-40B4-BE49-F238E27FC236}">
              <a16:creationId xmlns:a16="http://schemas.microsoft.com/office/drawing/2014/main" id="{00000000-0008-0000-0200-0000DD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22" name="Text Box 319">
          <a:extLst>
            <a:ext uri="{FF2B5EF4-FFF2-40B4-BE49-F238E27FC236}">
              <a16:creationId xmlns:a16="http://schemas.microsoft.com/office/drawing/2014/main" id="{00000000-0008-0000-0200-0000DE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23" name="Text Box 320">
          <a:extLst>
            <a:ext uri="{FF2B5EF4-FFF2-40B4-BE49-F238E27FC236}">
              <a16:creationId xmlns:a16="http://schemas.microsoft.com/office/drawing/2014/main" id="{00000000-0008-0000-0200-0000DF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24" name="Text Box 321">
          <a:extLst>
            <a:ext uri="{FF2B5EF4-FFF2-40B4-BE49-F238E27FC236}">
              <a16:creationId xmlns:a16="http://schemas.microsoft.com/office/drawing/2014/main" id="{00000000-0008-0000-0200-0000E0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25" name="Text Box 322">
          <a:extLst>
            <a:ext uri="{FF2B5EF4-FFF2-40B4-BE49-F238E27FC236}">
              <a16:creationId xmlns:a16="http://schemas.microsoft.com/office/drawing/2014/main" id="{00000000-0008-0000-0200-0000E1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26" name="Text Box 323">
          <a:extLst>
            <a:ext uri="{FF2B5EF4-FFF2-40B4-BE49-F238E27FC236}">
              <a16:creationId xmlns:a16="http://schemas.microsoft.com/office/drawing/2014/main" id="{00000000-0008-0000-0200-0000E2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27" name="Text Box 324">
          <a:extLst>
            <a:ext uri="{FF2B5EF4-FFF2-40B4-BE49-F238E27FC236}">
              <a16:creationId xmlns:a16="http://schemas.microsoft.com/office/drawing/2014/main" id="{00000000-0008-0000-0200-0000E3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28" name="Text Box 325">
          <a:extLst>
            <a:ext uri="{FF2B5EF4-FFF2-40B4-BE49-F238E27FC236}">
              <a16:creationId xmlns:a16="http://schemas.microsoft.com/office/drawing/2014/main" id="{00000000-0008-0000-0200-0000E4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29" name="Text Box 326">
          <a:extLst>
            <a:ext uri="{FF2B5EF4-FFF2-40B4-BE49-F238E27FC236}">
              <a16:creationId xmlns:a16="http://schemas.microsoft.com/office/drawing/2014/main" id="{00000000-0008-0000-0200-0000E5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30" name="Text Box 327">
          <a:extLst>
            <a:ext uri="{FF2B5EF4-FFF2-40B4-BE49-F238E27FC236}">
              <a16:creationId xmlns:a16="http://schemas.microsoft.com/office/drawing/2014/main" id="{00000000-0008-0000-0200-0000E6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31" name="Text Box 328">
          <a:extLst>
            <a:ext uri="{FF2B5EF4-FFF2-40B4-BE49-F238E27FC236}">
              <a16:creationId xmlns:a16="http://schemas.microsoft.com/office/drawing/2014/main" id="{00000000-0008-0000-0200-0000E7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32" name="Text Box 329">
          <a:extLst>
            <a:ext uri="{FF2B5EF4-FFF2-40B4-BE49-F238E27FC236}">
              <a16:creationId xmlns:a16="http://schemas.microsoft.com/office/drawing/2014/main" id="{00000000-0008-0000-0200-0000E8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33" name="Text Box 330">
          <a:extLst>
            <a:ext uri="{FF2B5EF4-FFF2-40B4-BE49-F238E27FC236}">
              <a16:creationId xmlns:a16="http://schemas.microsoft.com/office/drawing/2014/main" id="{00000000-0008-0000-0200-0000E9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34" name="Text Box 331">
          <a:extLst>
            <a:ext uri="{FF2B5EF4-FFF2-40B4-BE49-F238E27FC236}">
              <a16:creationId xmlns:a16="http://schemas.microsoft.com/office/drawing/2014/main" id="{00000000-0008-0000-0200-0000EA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35" name="Text Box 332">
          <a:extLst>
            <a:ext uri="{FF2B5EF4-FFF2-40B4-BE49-F238E27FC236}">
              <a16:creationId xmlns:a16="http://schemas.microsoft.com/office/drawing/2014/main" id="{00000000-0008-0000-0200-0000EB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36" name="Text Box 333">
          <a:extLst>
            <a:ext uri="{FF2B5EF4-FFF2-40B4-BE49-F238E27FC236}">
              <a16:creationId xmlns:a16="http://schemas.microsoft.com/office/drawing/2014/main" id="{00000000-0008-0000-0200-0000EC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37" name="Text Box 334">
          <a:extLst>
            <a:ext uri="{FF2B5EF4-FFF2-40B4-BE49-F238E27FC236}">
              <a16:creationId xmlns:a16="http://schemas.microsoft.com/office/drawing/2014/main" id="{00000000-0008-0000-0200-0000ED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38" name="Text Box 335">
          <a:extLst>
            <a:ext uri="{FF2B5EF4-FFF2-40B4-BE49-F238E27FC236}">
              <a16:creationId xmlns:a16="http://schemas.microsoft.com/office/drawing/2014/main" id="{00000000-0008-0000-0200-0000EE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239" name="Text Box 336">
          <a:extLst>
            <a:ext uri="{FF2B5EF4-FFF2-40B4-BE49-F238E27FC236}">
              <a16:creationId xmlns:a16="http://schemas.microsoft.com/office/drawing/2014/main" id="{00000000-0008-0000-0200-0000EF000000}"/>
            </a:ext>
          </a:extLst>
        </xdr:cNvPr>
        <xdr:cNvSpPr txBox="1">
          <a:spLocks noChangeArrowheads="1"/>
        </xdr:cNvSpPr>
      </xdr:nvSpPr>
      <xdr:spPr bwMode="auto">
        <a:xfrm>
          <a:off x="1619250" y="90830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240" name="Text Box 337">
          <a:extLst>
            <a:ext uri="{FF2B5EF4-FFF2-40B4-BE49-F238E27FC236}">
              <a16:creationId xmlns:a16="http://schemas.microsoft.com/office/drawing/2014/main" id="{00000000-0008-0000-0200-0000F0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241" name="Text Box 338">
          <a:extLst>
            <a:ext uri="{FF2B5EF4-FFF2-40B4-BE49-F238E27FC236}">
              <a16:creationId xmlns:a16="http://schemas.microsoft.com/office/drawing/2014/main" id="{00000000-0008-0000-0200-0000F1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242" name="Text Box 339">
          <a:extLst>
            <a:ext uri="{FF2B5EF4-FFF2-40B4-BE49-F238E27FC236}">
              <a16:creationId xmlns:a16="http://schemas.microsoft.com/office/drawing/2014/main" id="{00000000-0008-0000-0200-0000F2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243" name="Text Box 340">
          <a:extLst>
            <a:ext uri="{FF2B5EF4-FFF2-40B4-BE49-F238E27FC236}">
              <a16:creationId xmlns:a16="http://schemas.microsoft.com/office/drawing/2014/main" id="{00000000-0008-0000-0200-0000F3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244" name="Text Box 341">
          <a:extLst>
            <a:ext uri="{FF2B5EF4-FFF2-40B4-BE49-F238E27FC236}">
              <a16:creationId xmlns:a16="http://schemas.microsoft.com/office/drawing/2014/main" id="{00000000-0008-0000-0200-0000F4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245" name="Text Box 342">
          <a:extLst>
            <a:ext uri="{FF2B5EF4-FFF2-40B4-BE49-F238E27FC236}">
              <a16:creationId xmlns:a16="http://schemas.microsoft.com/office/drawing/2014/main" id="{00000000-0008-0000-0200-0000F5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246" name="Text Box 343">
          <a:extLst>
            <a:ext uri="{FF2B5EF4-FFF2-40B4-BE49-F238E27FC236}">
              <a16:creationId xmlns:a16="http://schemas.microsoft.com/office/drawing/2014/main" id="{00000000-0008-0000-0200-0000F6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247" name="Text Box 344">
          <a:extLst>
            <a:ext uri="{FF2B5EF4-FFF2-40B4-BE49-F238E27FC236}">
              <a16:creationId xmlns:a16="http://schemas.microsoft.com/office/drawing/2014/main" id="{00000000-0008-0000-0200-0000F7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248" name="Text Box 345">
          <a:extLst>
            <a:ext uri="{FF2B5EF4-FFF2-40B4-BE49-F238E27FC236}">
              <a16:creationId xmlns:a16="http://schemas.microsoft.com/office/drawing/2014/main" id="{00000000-0008-0000-0200-0000F8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49" name="Text Box 346">
          <a:extLst>
            <a:ext uri="{FF2B5EF4-FFF2-40B4-BE49-F238E27FC236}">
              <a16:creationId xmlns:a16="http://schemas.microsoft.com/office/drawing/2014/main" id="{00000000-0008-0000-0200-0000F9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50" name="Text Box 347">
          <a:extLst>
            <a:ext uri="{FF2B5EF4-FFF2-40B4-BE49-F238E27FC236}">
              <a16:creationId xmlns:a16="http://schemas.microsoft.com/office/drawing/2014/main" id="{00000000-0008-0000-0200-0000FA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51" name="Text Box 348">
          <a:extLst>
            <a:ext uri="{FF2B5EF4-FFF2-40B4-BE49-F238E27FC236}">
              <a16:creationId xmlns:a16="http://schemas.microsoft.com/office/drawing/2014/main" id="{00000000-0008-0000-0200-0000FB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52" name="Text Box 349">
          <a:extLst>
            <a:ext uri="{FF2B5EF4-FFF2-40B4-BE49-F238E27FC236}">
              <a16:creationId xmlns:a16="http://schemas.microsoft.com/office/drawing/2014/main" id="{00000000-0008-0000-0200-0000FC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53" name="Text Box 350">
          <a:extLst>
            <a:ext uri="{FF2B5EF4-FFF2-40B4-BE49-F238E27FC236}">
              <a16:creationId xmlns:a16="http://schemas.microsoft.com/office/drawing/2014/main" id="{00000000-0008-0000-0200-0000FD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54" name="Text Box 351">
          <a:extLst>
            <a:ext uri="{FF2B5EF4-FFF2-40B4-BE49-F238E27FC236}">
              <a16:creationId xmlns:a16="http://schemas.microsoft.com/office/drawing/2014/main" id="{00000000-0008-0000-0200-0000FE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55" name="Text Box 352">
          <a:extLst>
            <a:ext uri="{FF2B5EF4-FFF2-40B4-BE49-F238E27FC236}">
              <a16:creationId xmlns:a16="http://schemas.microsoft.com/office/drawing/2014/main" id="{00000000-0008-0000-0200-0000FF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56" name="Text Box 353">
          <a:extLst>
            <a:ext uri="{FF2B5EF4-FFF2-40B4-BE49-F238E27FC236}">
              <a16:creationId xmlns:a16="http://schemas.microsoft.com/office/drawing/2014/main" id="{00000000-0008-0000-0200-000000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57" name="Text Box 354">
          <a:extLst>
            <a:ext uri="{FF2B5EF4-FFF2-40B4-BE49-F238E27FC236}">
              <a16:creationId xmlns:a16="http://schemas.microsoft.com/office/drawing/2014/main" id="{00000000-0008-0000-0200-000001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58" name="Text Box 355">
          <a:extLst>
            <a:ext uri="{FF2B5EF4-FFF2-40B4-BE49-F238E27FC236}">
              <a16:creationId xmlns:a16="http://schemas.microsoft.com/office/drawing/2014/main" id="{00000000-0008-0000-0200-000002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59" name="Text Box 356">
          <a:extLst>
            <a:ext uri="{FF2B5EF4-FFF2-40B4-BE49-F238E27FC236}">
              <a16:creationId xmlns:a16="http://schemas.microsoft.com/office/drawing/2014/main" id="{00000000-0008-0000-0200-000003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60" name="Text Box 357">
          <a:extLst>
            <a:ext uri="{FF2B5EF4-FFF2-40B4-BE49-F238E27FC236}">
              <a16:creationId xmlns:a16="http://schemas.microsoft.com/office/drawing/2014/main" id="{00000000-0008-0000-0200-000004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61" name="Text Box 358">
          <a:extLst>
            <a:ext uri="{FF2B5EF4-FFF2-40B4-BE49-F238E27FC236}">
              <a16:creationId xmlns:a16="http://schemas.microsoft.com/office/drawing/2014/main" id="{00000000-0008-0000-0200-000005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62" name="Text Box 359">
          <a:extLst>
            <a:ext uri="{FF2B5EF4-FFF2-40B4-BE49-F238E27FC236}">
              <a16:creationId xmlns:a16="http://schemas.microsoft.com/office/drawing/2014/main" id="{00000000-0008-0000-0200-000006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63" name="Text Box 360">
          <a:extLst>
            <a:ext uri="{FF2B5EF4-FFF2-40B4-BE49-F238E27FC236}">
              <a16:creationId xmlns:a16="http://schemas.microsoft.com/office/drawing/2014/main" id="{00000000-0008-0000-0200-000007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64" name="Text Box 361">
          <a:extLst>
            <a:ext uri="{FF2B5EF4-FFF2-40B4-BE49-F238E27FC236}">
              <a16:creationId xmlns:a16="http://schemas.microsoft.com/office/drawing/2014/main" id="{00000000-0008-0000-0200-000008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65" name="Text Box 362">
          <a:extLst>
            <a:ext uri="{FF2B5EF4-FFF2-40B4-BE49-F238E27FC236}">
              <a16:creationId xmlns:a16="http://schemas.microsoft.com/office/drawing/2014/main" id="{00000000-0008-0000-0200-000009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66" name="Text Box 363">
          <a:extLst>
            <a:ext uri="{FF2B5EF4-FFF2-40B4-BE49-F238E27FC236}">
              <a16:creationId xmlns:a16="http://schemas.microsoft.com/office/drawing/2014/main" id="{00000000-0008-0000-0200-00000A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67" name="Text Box 364">
          <a:extLst>
            <a:ext uri="{FF2B5EF4-FFF2-40B4-BE49-F238E27FC236}">
              <a16:creationId xmlns:a16="http://schemas.microsoft.com/office/drawing/2014/main" id="{00000000-0008-0000-0200-00000B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68" name="Text Box 365">
          <a:extLst>
            <a:ext uri="{FF2B5EF4-FFF2-40B4-BE49-F238E27FC236}">
              <a16:creationId xmlns:a16="http://schemas.microsoft.com/office/drawing/2014/main" id="{00000000-0008-0000-0200-00000C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69" name="Text Box 366">
          <a:extLst>
            <a:ext uri="{FF2B5EF4-FFF2-40B4-BE49-F238E27FC236}">
              <a16:creationId xmlns:a16="http://schemas.microsoft.com/office/drawing/2014/main" id="{00000000-0008-0000-0200-00000D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70" name="Text Box 367">
          <a:extLst>
            <a:ext uri="{FF2B5EF4-FFF2-40B4-BE49-F238E27FC236}">
              <a16:creationId xmlns:a16="http://schemas.microsoft.com/office/drawing/2014/main" id="{00000000-0008-0000-0200-00000E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71" name="Text Box 368">
          <a:extLst>
            <a:ext uri="{FF2B5EF4-FFF2-40B4-BE49-F238E27FC236}">
              <a16:creationId xmlns:a16="http://schemas.microsoft.com/office/drawing/2014/main" id="{00000000-0008-0000-0200-00000F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72" name="Text Box 369">
          <a:extLst>
            <a:ext uri="{FF2B5EF4-FFF2-40B4-BE49-F238E27FC236}">
              <a16:creationId xmlns:a16="http://schemas.microsoft.com/office/drawing/2014/main" id="{00000000-0008-0000-0200-000010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73" name="Text Box 370">
          <a:extLst>
            <a:ext uri="{FF2B5EF4-FFF2-40B4-BE49-F238E27FC236}">
              <a16:creationId xmlns:a16="http://schemas.microsoft.com/office/drawing/2014/main" id="{00000000-0008-0000-0200-000011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74" name="Text Box 371">
          <a:extLst>
            <a:ext uri="{FF2B5EF4-FFF2-40B4-BE49-F238E27FC236}">
              <a16:creationId xmlns:a16="http://schemas.microsoft.com/office/drawing/2014/main" id="{00000000-0008-0000-0200-000012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75" name="Text Box 372">
          <a:extLst>
            <a:ext uri="{FF2B5EF4-FFF2-40B4-BE49-F238E27FC236}">
              <a16:creationId xmlns:a16="http://schemas.microsoft.com/office/drawing/2014/main" id="{00000000-0008-0000-0200-000013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276" name="Text Box 373">
          <a:extLst>
            <a:ext uri="{FF2B5EF4-FFF2-40B4-BE49-F238E27FC236}">
              <a16:creationId xmlns:a16="http://schemas.microsoft.com/office/drawing/2014/main" id="{00000000-0008-0000-0200-00001401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28573</xdr:rowOff>
    </xdr:to>
    <xdr:sp macro="" textlink="">
      <xdr:nvSpPr>
        <xdr:cNvPr id="277" name="Text Box 374">
          <a:extLst>
            <a:ext uri="{FF2B5EF4-FFF2-40B4-BE49-F238E27FC236}">
              <a16:creationId xmlns:a16="http://schemas.microsoft.com/office/drawing/2014/main" id="{00000000-0008-0000-0200-000015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278" name="Text Box 375">
          <a:extLst>
            <a:ext uri="{FF2B5EF4-FFF2-40B4-BE49-F238E27FC236}">
              <a16:creationId xmlns:a16="http://schemas.microsoft.com/office/drawing/2014/main" id="{00000000-0008-0000-0200-000016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279" name="Text Box 376">
          <a:extLst>
            <a:ext uri="{FF2B5EF4-FFF2-40B4-BE49-F238E27FC236}">
              <a16:creationId xmlns:a16="http://schemas.microsoft.com/office/drawing/2014/main" id="{00000000-0008-0000-0200-000017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28573</xdr:rowOff>
    </xdr:to>
    <xdr:sp macro="" textlink="">
      <xdr:nvSpPr>
        <xdr:cNvPr id="280" name="Text Box 377">
          <a:extLst>
            <a:ext uri="{FF2B5EF4-FFF2-40B4-BE49-F238E27FC236}">
              <a16:creationId xmlns:a16="http://schemas.microsoft.com/office/drawing/2014/main" id="{00000000-0008-0000-0200-000018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281" name="Text Box 378">
          <a:extLst>
            <a:ext uri="{FF2B5EF4-FFF2-40B4-BE49-F238E27FC236}">
              <a16:creationId xmlns:a16="http://schemas.microsoft.com/office/drawing/2014/main" id="{00000000-0008-0000-0200-000019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282" name="Text Box 379">
          <a:extLst>
            <a:ext uri="{FF2B5EF4-FFF2-40B4-BE49-F238E27FC236}">
              <a16:creationId xmlns:a16="http://schemas.microsoft.com/office/drawing/2014/main" id="{00000000-0008-0000-0200-00001A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28573</xdr:rowOff>
    </xdr:to>
    <xdr:sp macro="" textlink="">
      <xdr:nvSpPr>
        <xdr:cNvPr id="283" name="Text Box 380">
          <a:extLst>
            <a:ext uri="{FF2B5EF4-FFF2-40B4-BE49-F238E27FC236}">
              <a16:creationId xmlns:a16="http://schemas.microsoft.com/office/drawing/2014/main" id="{00000000-0008-0000-0200-00001B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284" name="Text Box 381">
          <a:extLst>
            <a:ext uri="{FF2B5EF4-FFF2-40B4-BE49-F238E27FC236}">
              <a16:creationId xmlns:a16="http://schemas.microsoft.com/office/drawing/2014/main" id="{00000000-0008-0000-0200-00001C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285" name="Text Box 382">
          <a:extLst>
            <a:ext uri="{FF2B5EF4-FFF2-40B4-BE49-F238E27FC236}">
              <a16:creationId xmlns:a16="http://schemas.microsoft.com/office/drawing/2014/main" id="{00000000-0008-0000-0200-00001D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86" name="Text Box 383">
          <a:extLst>
            <a:ext uri="{FF2B5EF4-FFF2-40B4-BE49-F238E27FC236}">
              <a16:creationId xmlns:a16="http://schemas.microsoft.com/office/drawing/2014/main" id="{00000000-0008-0000-0200-00001E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87" name="Text Box 384">
          <a:extLst>
            <a:ext uri="{FF2B5EF4-FFF2-40B4-BE49-F238E27FC236}">
              <a16:creationId xmlns:a16="http://schemas.microsoft.com/office/drawing/2014/main" id="{00000000-0008-0000-0200-00001F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88" name="Text Box 385">
          <a:extLst>
            <a:ext uri="{FF2B5EF4-FFF2-40B4-BE49-F238E27FC236}">
              <a16:creationId xmlns:a16="http://schemas.microsoft.com/office/drawing/2014/main" id="{00000000-0008-0000-0200-000020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89" name="Text Box 386">
          <a:extLst>
            <a:ext uri="{FF2B5EF4-FFF2-40B4-BE49-F238E27FC236}">
              <a16:creationId xmlns:a16="http://schemas.microsoft.com/office/drawing/2014/main" id="{00000000-0008-0000-0200-000021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90" name="Text Box 387">
          <a:extLst>
            <a:ext uri="{FF2B5EF4-FFF2-40B4-BE49-F238E27FC236}">
              <a16:creationId xmlns:a16="http://schemas.microsoft.com/office/drawing/2014/main" id="{00000000-0008-0000-0200-000022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91" name="Text Box 388">
          <a:extLst>
            <a:ext uri="{FF2B5EF4-FFF2-40B4-BE49-F238E27FC236}">
              <a16:creationId xmlns:a16="http://schemas.microsoft.com/office/drawing/2014/main" id="{00000000-0008-0000-0200-000023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92" name="Text Box 389">
          <a:extLst>
            <a:ext uri="{FF2B5EF4-FFF2-40B4-BE49-F238E27FC236}">
              <a16:creationId xmlns:a16="http://schemas.microsoft.com/office/drawing/2014/main" id="{00000000-0008-0000-0200-000024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93" name="Text Box 390">
          <a:extLst>
            <a:ext uri="{FF2B5EF4-FFF2-40B4-BE49-F238E27FC236}">
              <a16:creationId xmlns:a16="http://schemas.microsoft.com/office/drawing/2014/main" id="{00000000-0008-0000-0200-000025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94" name="Text Box 391">
          <a:extLst>
            <a:ext uri="{FF2B5EF4-FFF2-40B4-BE49-F238E27FC236}">
              <a16:creationId xmlns:a16="http://schemas.microsoft.com/office/drawing/2014/main" id="{00000000-0008-0000-0200-000026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95" name="Text Box 392">
          <a:extLst>
            <a:ext uri="{FF2B5EF4-FFF2-40B4-BE49-F238E27FC236}">
              <a16:creationId xmlns:a16="http://schemas.microsoft.com/office/drawing/2014/main" id="{00000000-0008-0000-0200-000027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96" name="Text Box 393">
          <a:extLst>
            <a:ext uri="{FF2B5EF4-FFF2-40B4-BE49-F238E27FC236}">
              <a16:creationId xmlns:a16="http://schemas.microsoft.com/office/drawing/2014/main" id="{00000000-0008-0000-0200-000028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97" name="Text Box 394">
          <a:extLst>
            <a:ext uri="{FF2B5EF4-FFF2-40B4-BE49-F238E27FC236}">
              <a16:creationId xmlns:a16="http://schemas.microsoft.com/office/drawing/2014/main" id="{00000000-0008-0000-0200-000029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98" name="Text Box 395">
          <a:extLst>
            <a:ext uri="{FF2B5EF4-FFF2-40B4-BE49-F238E27FC236}">
              <a16:creationId xmlns:a16="http://schemas.microsoft.com/office/drawing/2014/main" id="{00000000-0008-0000-0200-00002A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299" name="Text Box 396">
          <a:extLst>
            <a:ext uri="{FF2B5EF4-FFF2-40B4-BE49-F238E27FC236}">
              <a16:creationId xmlns:a16="http://schemas.microsoft.com/office/drawing/2014/main" id="{00000000-0008-0000-0200-00002B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00" name="Text Box 397">
          <a:extLst>
            <a:ext uri="{FF2B5EF4-FFF2-40B4-BE49-F238E27FC236}">
              <a16:creationId xmlns:a16="http://schemas.microsoft.com/office/drawing/2014/main" id="{00000000-0008-0000-0200-00002C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01" name="Text Box 398">
          <a:extLst>
            <a:ext uri="{FF2B5EF4-FFF2-40B4-BE49-F238E27FC236}">
              <a16:creationId xmlns:a16="http://schemas.microsoft.com/office/drawing/2014/main" id="{00000000-0008-0000-0200-00002D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02" name="Text Box 399">
          <a:extLst>
            <a:ext uri="{FF2B5EF4-FFF2-40B4-BE49-F238E27FC236}">
              <a16:creationId xmlns:a16="http://schemas.microsoft.com/office/drawing/2014/main" id="{00000000-0008-0000-0200-00002E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03" name="Text Box 400">
          <a:extLst>
            <a:ext uri="{FF2B5EF4-FFF2-40B4-BE49-F238E27FC236}">
              <a16:creationId xmlns:a16="http://schemas.microsoft.com/office/drawing/2014/main" id="{00000000-0008-0000-0200-00002F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04" name="Text Box 401">
          <a:extLst>
            <a:ext uri="{FF2B5EF4-FFF2-40B4-BE49-F238E27FC236}">
              <a16:creationId xmlns:a16="http://schemas.microsoft.com/office/drawing/2014/main" id="{00000000-0008-0000-0200-000030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05" name="Text Box 402">
          <a:extLst>
            <a:ext uri="{FF2B5EF4-FFF2-40B4-BE49-F238E27FC236}">
              <a16:creationId xmlns:a16="http://schemas.microsoft.com/office/drawing/2014/main" id="{00000000-0008-0000-0200-000031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06" name="Text Box 403">
          <a:extLst>
            <a:ext uri="{FF2B5EF4-FFF2-40B4-BE49-F238E27FC236}">
              <a16:creationId xmlns:a16="http://schemas.microsoft.com/office/drawing/2014/main" id="{00000000-0008-0000-0200-000032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07" name="Text Box 404">
          <a:extLst>
            <a:ext uri="{FF2B5EF4-FFF2-40B4-BE49-F238E27FC236}">
              <a16:creationId xmlns:a16="http://schemas.microsoft.com/office/drawing/2014/main" id="{00000000-0008-0000-0200-000033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08" name="Text Box 405">
          <a:extLst>
            <a:ext uri="{FF2B5EF4-FFF2-40B4-BE49-F238E27FC236}">
              <a16:creationId xmlns:a16="http://schemas.microsoft.com/office/drawing/2014/main" id="{00000000-0008-0000-0200-000034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09" name="Text Box 406">
          <a:extLst>
            <a:ext uri="{FF2B5EF4-FFF2-40B4-BE49-F238E27FC236}">
              <a16:creationId xmlns:a16="http://schemas.microsoft.com/office/drawing/2014/main" id="{00000000-0008-0000-0200-000035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10" name="Text Box 407">
          <a:extLst>
            <a:ext uri="{FF2B5EF4-FFF2-40B4-BE49-F238E27FC236}">
              <a16:creationId xmlns:a16="http://schemas.microsoft.com/office/drawing/2014/main" id="{00000000-0008-0000-0200-000036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11" name="Text Box 408">
          <a:extLst>
            <a:ext uri="{FF2B5EF4-FFF2-40B4-BE49-F238E27FC236}">
              <a16:creationId xmlns:a16="http://schemas.microsoft.com/office/drawing/2014/main" id="{00000000-0008-0000-0200-000037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12" name="Text Box 409">
          <a:extLst>
            <a:ext uri="{FF2B5EF4-FFF2-40B4-BE49-F238E27FC236}">
              <a16:creationId xmlns:a16="http://schemas.microsoft.com/office/drawing/2014/main" id="{00000000-0008-0000-0200-000038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28573</xdr:rowOff>
    </xdr:to>
    <xdr:sp macro="" textlink="">
      <xdr:nvSpPr>
        <xdr:cNvPr id="313" name="Text Box 410">
          <a:extLst>
            <a:ext uri="{FF2B5EF4-FFF2-40B4-BE49-F238E27FC236}">
              <a16:creationId xmlns:a16="http://schemas.microsoft.com/office/drawing/2014/main" id="{00000000-0008-0000-0200-000039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28577</xdr:rowOff>
    </xdr:to>
    <xdr:sp macro="" textlink="">
      <xdr:nvSpPr>
        <xdr:cNvPr id="314" name="Text Box 411">
          <a:extLst>
            <a:ext uri="{FF2B5EF4-FFF2-40B4-BE49-F238E27FC236}">
              <a16:creationId xmlns:a16="http://schemas.microsoft.com/office/drawing/2014/main" id="{00000000-0008-0000-0200-00003A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15" name="Text Box 412">
          <a:extLst>
            <a:ext uri="{FF2B5EF4-FFF2-40B4-BE49-F238E27FC236}">
              <a16:creationId xmlns:a16="http://schemas.microsoft.com/office/drawing/2014/main" id="{00000000-0008-0000-0200-00003B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16" name="Text Box 413">
          <a:extLst>
            <a:ext uri="{FF2B5EF4-FFF2-40B4-BE49-F238E27FC236}">
              <a16:creationId xmlns:a16="http://schemas.microsoft.com/office/drawing/2014/main" id="{00000000-0008-0000-0200-00003C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28577</xdr:rowOff>
    </xdr:to>
    <xdr:sp macro="" textlink="">
      <xdr:nvSpPr>
        <xdr:cNvPr id="317" name="Text Box 414">
          <a:extLst>
            <a:ext uri="{FF2B5EF4-FFF2-40B4-BE49-F238E27FC236}">
              <a16:creationId xmlns:a16="http://schemas.microsoft.com/office/drawing/2014/main" id="{00000000-0008-0000-0200-00003D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18" name="Text Box 415">
          <a:extLst>
            <a:ext uri="{FF2B5EF4-FFF2-40B4-BE49-F238E27FC236}">
              <a16:creationId xmlns:a16="http://schemas.microsoft.com/office/drawing/2014/main" id="{00000000-0008-0000-0200-00003E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19" name="Text Box 416">
          <a:extLst>
            <a:ext uri="{FF2B5EF4-FFF2-40B4-BE49-F238E27FC236}">
              <a16:creationId xmlns:a16="http://schemas.microsoft.com/office/drawing/2014/main" id="{00000000-0008-0000-0200-00003F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28577</xdr:rowOff>
    </xdr:to>
    <xdr:sp macro="" textlink="">
      <xdr:nvSpPr>
        <xdr:cNvPr id="320" name="Text Box 417">
          <a:extLst>
            <a:ext uri="{FF2B5EF4-FFF2-40B4-BE49-F238E27FC236}">
              <a16:creationId xmlns:a16="http://schemas.microsoft.com/office/drawing/2014/main" id="{00000000-0008-0000-0200-000040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21" name="Text Box 418">
          <a:extLst>
            <a:ext uri="{FF2B5EF4-FFF2-40B4-BE49-F238E27FC236}">
              <a16:creationId xmlns:a16="http://schemas.microsoft.com/office/drawing/2014/main" id="{00000000-0008-0000-0200-000041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22" name="Text Box 419">
          <a:extLst>
            <a:ext uri="{FF2B5EF4-FFF2-40B4-BE49-F238E27FC236}">
              <a16:creationId xmlns:a16="http://schemas.microsoft.com/office/drawing/2014/main" id="{00000000-0008-0000-0200-000042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23" name="Text Box 420">
          <a:extLst>
            <a:ext uri="{FF2B5EF4-FFF2-40B4-BE49-F238E27FC236}">
              <a16:creationId xmlns:a16="http://schemas.microsoft.com/office/drawing/2014/main" id="{00000000-0008-0000-0200-000043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24" name="Text Box 421">
          <a:extLst>
            <a:ext uri="{FF2B5EF4-FFF2-40B4-BE49-F238E27FC236}">
              <a16:creationId xmlns:a16="http://schemas.microsoft.com/office/drawing/2014/main" id="{00000000-0008-0000-0200-000044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25" name="Text Box 422">
          <a:extLst>
            <a:ext uri="{FF2B5EF4-FFF2-40B4-BE49-F238E27FC236}">
              <a16:creationId xmlns:a16="http://schemas.microsoft.com/office/drawing/2014/main" id="{00000000-0008-0000-0200-000045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26" name="Text Box 423">
          <a:extLst>
            <a:ext uri="{FF2B5EF4-FFF2-40B4-BE49-F238E27FC236}">
              <a16:creationId xmlns:a16="http://schemas.microsoft.com/office/drawing/2014/main" id="{00000000-0008-0000-0200-000046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27" name="Text Box 424">
          <a:extLst>
            <a:ext uri="{FF2B5EF4-FFF2-40B4-BE49-F238E27FC236}">
              <a16:creationId xmlns:a16="http://schemas.microsoft.com/office/drawing/2014/main" id="{00000000-0008-0000-0200-000047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28" name="Text Box 425">
          <a:extLst>
            <a:ext uri="{FF2B5EF4-FFF2-40B4-BE49-F238E27FC236}">
              <a16:creationId xmlns:a16="http://schemas.microsoft.com/office/drawing/2014/main" id="{00000000-0008-0000-0200-000048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29" name="Text Box 426">
          <a:extLst>
            <a:ext uri="{FF2B5EF4-FFF2-40B4-BE49-F238E27FC236}">
              <a16:creationId xmlns:a16="http://schemas.microsoft.com/office/drawing/2014/main" id="{00000000-0008-0000-0200-000049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30" name="Text Box 427">
          <a:extLst>
            <a:ext uri="{FF2B5EF4-FFF2-40B4-BE49-F238E27FC236}">
              <a16:creationId xmlns:a16="http://schemas.microsoft.com/office/drawing/2014/main" id="{00000000-0008-0000-0200-00004A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31" name="Text Box 428">
          <a:extLst>
            <a:ext uri="{FF2B5EF4-FFF2-40B4-BE49-F238E27FC236}">
              <a16:creationId xmlns:a16="http://schemas.microsoft.com/office/drawing/2014/main" id="{00000000-0008-0000-0200-00004B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32" name="Text Box 429">
          <a:extLst>
            <a:ext uri="{FF2B5EF4-FFF2-40B4-BE49-F238E27FC236}">
              <a16:creationId xmlns:a16="http://schemas.microsoft.com/office/drawing/2014/main" id="{00000000-0008-0000-0200-00004C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33" name="Text Box 430">
          <a:extLst>
            <a:ext uri="{FF2B5EF4-FFF2-40B4-BE49-F238E27FC236}">
              <a16:creationId xmlns:a16="http://schemas.microsoft.com/office/drawing/2014/main" id="{00000000-0008-0000-0200-00004D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34" name="Text Box 431">
          <a:extLst>
            <a:ext uri="{FF2B5EF4-FFF2-40B4-BE49-F238E27FC236}">
              <a16:creationId xmlns:a16="http://schemas.microsoft.com/office/drawing/2014/main" id="{00000000-0008-0000-0200-00004E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35" name="Text Box 432">
          <a:extLst>
            <a:ext uri="{FF2B5EF4-FFF2-40B4-BE49-F238E27FC236}">
              <a16:creationId xmlns:a16="http://schemas.microsoft.com/office/drawing/2014/main" id="{00000000-0008-0000-0200-00004F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36" name="Text Box 433">
          <a:extLst>
            <a:ext uri="{FF2B5EF4-FFF2-40B4-BE49-F238E27FC236}">
              <a16:creationId xmlns:a16="http://schemas.microsoft.com/office/drawing/2014/main" id="{00000000-0008-0000-0200-000050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37" name="Text Box 434">
          <a:extLst>
            <a:ext uri="{FF2B5EF4-FFF2-40B4-BE49-F238E27FC236}">
              <a16:creationId xmlns:a16="http://schemas.microsoft.com/office/drawing/2014/main" id="{00000000-0008-0000-0200-000051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38" name="Text Box 435">
          <a:extLst>
            <a:ext uri="{FF2B5EF4-FFF2-40B4-BE49-F238E27FC236}">
              <a16:creationId xmlns:a16="http://schemas.microsoft.com/office/drawing/2014/main" id="{00000000-0008-0000-0200-000052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39" name="Text Box 436">
          <a:extLst>
            <a:ext uri="{FF2B5EF4-FFF2-40B4-BE49-F238E27FC236}">
              <a16:creationId xmlns:a16="http://schemas.microsoft.com/office/drawing/2014/main" id="{00000000-0008-0000-0200-000053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40" name="Text Box 437">
          <a:extLst>
            <a:ext uri="{FF2B5EF4-FFF2-40B4-BE49-F238E27FC236}">
              <a16:creationId xmlns:a16="http://schemas.microsoft.com/office/drawing/2014/main" id="{00000000-0008-0000-0200-000054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41" name="Text Box 438">
          <a:extLst>
            <a:ext uri="{FF2B5EF4-FFF2-40B4-BE49-F238E27FC236}">
              <a16:creationId xmlns:a16="http://schemas.microsoft.com/office/drawing/2014/main" id="{00000000-0008-0000-0200-000055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42" name="Text Box 439">
          <a:extLst>
            <a:ext uri="{FF2B5EF4-FFF2-40B4-BE49-F238E27FC236}">
              <a16:creationId xmlns:a16="http://schemas.microsoft.com/office/drawing/2014/main" id="{00000000-0008-0000-0200-000056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43" name="Text Box 440">
          <a:extLst>
            <a:ext uri="{FF2B5EF4-FFF2-40B4-BE49-F238E27FC236}">
              <a16:creationId xmlns:a16="http://schemas.microsoft.com/office/drawing/2014/main" id="{00000000-0008-0000-0200-000057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44" name="Text Box 441">
          <a:extLst>
            <a:ext uri="{FF2B5EF4-FFF2-40B4-BE49-F238E27FC236}">
              <a16:creationId xmlns:a16="http://schemas.microsoft.com/office/drawing/2014/main" id="{00000000-0008-0000-0200-000058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45" name="Text Box 442">
          <a:extLst>
            <a:ext uri="{FF2B5EF4-FFF2-40B4-BE49-F238E27FC236}">
              <a16:creationId xmlns:a16="http://schemas.microsoft.com/office/drawing/2014/main" id="{00000000-0008-0000-0200-000059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46" name="Text Box 443">
          <a:extLst>
            <a:ext uri="{FF2B5EF4-FFF2-40B4-BE49-F238E27FC236}">
              <a16:creationId xmlns:a16="http://schemas.microsoft.com/office/drawing/2014/main" id="{00000000-0008-0000-0200-00005A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47" name="Text Box 444">
          <a:extLst>
            <a:ext uri="{FF2B5EF4-FFF2-40B4-BE49-F238E27FC236}">
              <a16:creationId xmlns:a16="http://schemas.microsoft.com/office/drawing/2014/main" id="{00000000-0008-0000-0200-00005B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48" name="Text Box 445">
          <a:extLst>
            <a:ext uri="{FF2B5EF4-FFF2-40B4-BE49-F238E27FC236}">
              <a16:creationId xmlns:a16="http://schemas.microsoft.com/office/drawing/2014/main" id="{00000000-0008-0000-0200-00005C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95250</xdr:colOff>
      <xdr:row>110</xdr:row>
      <xdr:rowOff>19050</xdr:rowOff>
    </xdr:to>
    <xdr:sp macro="" textlink="">
      <xdr:nvSpPr>
        <xdr:cNvPr id="349" name="Text Box 446">
          <a:extLst>
            <a:ext uri="{FF2B5EF4-FFF2-40B4-BE49-F238E27FC236}">
              <a16:creationId xmlns:a16="http://schemas.microsoft.com/office/drawing/2014/main" id="{00000000-0008-0000-0200-00005D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28577</xdr:rowOff>
    </xdr:to>
    <xdr:sp macro="" textlink="">
      <xdr:nvSpPr>
        <xdr:cNvPr id="350" name="Text Box 447">
          <a:extLst>
            <a:ext uri="{FF2B5EF4-FFF2-40B4-BE49-F238E27FC236}">
              <a16:creationId xmlns:a16="http://schemas.microsoft.com/office/drawing/2014/main" id="{00000000-0008-0000-0200-00005E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51" name="Text Box 448">
          <a:extLst>
            <a:ext uri="{FF2B5EF4-FFF2-40B4-BE49-F238E27FC236}">
              <a16:creationId xmlns:a16="http://schemas.microsoft.com/office/drawing/2014/main" id="{00000000-0008-0000-0200-00005F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52" name="Text Box 449">
          <a:extLst>
            <a:ext uri="{FF2B5EF4-FFF2-40B4-BE49-F238E27FC236}">
              <a16:creationId xmlns:a16="http://schemas.microsoft.com/office/drawing/2014/main" id="{00000000-0008-0000-0200-000060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353" name="Text Box 450">
          <a:extLst>
            <a:ext uri="{FF2B5EF4-FFF2-40B4-BE49-F238E27FC236}">
              <a16:creationId xmlns:a16="http://schemas.microsoft.com/office/drawing/2014/main" id="{00000000-0008-0000-0200-000061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54" name="Text Box 451">
          <a:extLst>
            <a:ext uri="{FF2B5EF4-FFF2-40B4-BE49-F238E27FC236}">
              <a16:creationId xmlns:a16="http://schemas.microsoft.com/office/drawing/2014/main" id="{00000000-0008-0000-0200-000062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55" name="Text Box 452">
          <a:extLst>
            <a:ext uri="{FF2B5EF4-FFF2-40B4-BE49-F238E27FC236}">
              <a16:creationId xmlns:a16="http://schemas.microsoft.com/office/drawing/2014/main" id="{00000000-0008-0000-0200-000063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356" name="Text Box 453">
          <a:extLst>
            <a:ext uri="{FF2B5EF4-FFF2-40B4-BE49-F238E27FC236}">
              <a16:creationId xmlns:a16="http://schemas.microsoft.com/office/drawing/2014/main" id="{00000000-0008-0000-0200-000064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57" name="Text Box 454">
          <a:extLst>
            <a:ext uri="{FF2B5EF4-FFF2-40B4-BE49-F238E27FC236}">
              <a16:creationId xmlns:a16="http://schemas.microsoft.com/office/drawing/2014/main" id="{00000000-0008-0000-0200-000065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58" name="Text Box 455">
          <a:extLst>
            <a:ext uri="{FF2B5EF4-FFF2-40B4-BE49-F238E27FC236}">
              <a16:creationId xmlns:a16="http://schemas.microsoft.com/office/drawing/2014/main" id="{00000000-0008-0000-0200-000066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359" name="Text Box 456">
          <a:extLst>
            <a:ext uri="{FF2B5EF4-FFF2-40B4-BE49-F238E27FC236}">
              <a16:creationId xmlns:a16="http://schemas.microsoft.com/office/drawing/2014/main" id="{00000000-0008-0000-0200-000067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360" name="Text Box 457">
          <a:extLst>
            <a:ext uri="{FF2B5EF4-FFF2-40B4-BE49-F238E27FC236}">
              <a16:creationId xmlns:a16="http://schemas.microsoft.com/office/drawing/2014/main" id="{00000000-0008-0000-0200-000068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61" name="Text Box 458">
          <a:extLst>
            <a:ext uri="{FF2B5EF4-FFF2-40B4-BE49-F238E27FC236}">
              <a16:creationId xmlns:a16="http://schemas.microsoft.com/office/drawing/2014/main" id="{00000000-0008-0000-0200-000069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62" name="Text Box 459">
          <a:extLst>
            <a:ext uri="{FF2B5EF4-FFF2-40B4-BE49-F238E27FC236}">
              <a16:creationId xmlns:a16="http://schemas.microsoft.com/office/drawing/2014/main" id="{00000000-0008-0000-0200-00006A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363" name="Text Box 460">
          <a:extLst>
            <a:ext uri="{FF2B5EF4-FFF2-40B4-BE49-F238E27FC236}">
              <a16:creationId xmlns:a16="http://schemas.microsoft.com/office/drawing/2014/main" id="{00000000-0008-0000-0200-00006B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64" name="Text Box 461">
          <a:extLst>
            <a:ext uri="{FF2B5EF4-FFF2-40B4-BE49-F238E27FC236}">
              <a16:creationId xmlns:a16="http://schemas.microsoft.com/office/drawing/2014/main" id="{00000000-0008-0000-0200-00006C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65" name="Text Box 462">
          <a:extLst>
            <a:ext uri="{FF2B5EF4-FFF2-40B4-BE49-F238E27FC236}">
              <a16:creationId xmlns:a16="http://schemas.microsoft.com/office/drawing/2014/main" id="{00000000-0008-0000-0200-00006D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366" name="Text Box 463">
          <a:extLst>
            <a:ext uri="{FF2B5EF4-FFF2-40B4-BE49-F238E27FC236}">
              <a16:creationId xmlns:a16="http://schemas.microsoft.com/office/drawing/2014/main" id="{00000000-0008-0000-0200-00006E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67" name="Text Box 464">
          <a:extLst>
            <a:ext uri="{FF2B5EF4-FFF2-40B4-BE49-F238E27FC236}">
              <a16:creationId xmlns:a16="http://schemas.microsoft.com/office/drawing/2014/main" id="{00000000-0008-0000-0200-00006F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68" name="Text Box 465">
          <a:extLst>
            <a:ext uri="{FF2B5EF4-FFF2-40B4-BE49-F238E27FC236}">
              <a16:creationId xmlns:a16="http://schemas.microsoft.com/office/drawing/2014/main" id="{00000000-0008-0000-0200-000070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369" name="Text Box 466">
          <a:extLst>
            <a:ext uri="{FF2B5EF4-FFF2-40B4-BE49-F238E27FC236}">
              <a16:creationId xmlns:a16="http://schemas.microsoft.com/office/drawing/2014/main" id="{00000000-0008-0000-0200-000071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370" name="Text Box 467">
          <a:extLst>
            <a:ext uri="{FF2B5EF4-FFF2-40B4-BE49-F238E27FC236}">
              <a16:creationId xmlns:a16="http://schemas.microsoft.com/office/drawing/2014/main" id="{00000000-0008-0000-0200-000072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71" name="Text Box 468">
          <a:extLst>
            <a:ext uri="{FF2B5EF4-FFF2-40B4-BE49-F238E27FC236}">
              <a16:creationId xmlns:a16="http://schemas.microsoft.com/office/drawing/2014/main" id="{00000000-0008-0000-0200-000073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72" name="Text Box 469">
          <a:extLst>
            <a:ext uri="{FF2B5EF4-FFF2-40B4-BE49-F238E27FC236}">
              <a16:creationId xmlns:a16="http://schemas.microsoft.com/office/drawing/2014/main" id="{00000000-0008-0000-0200-000074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373" name="Text Box 470">
          <a:extLst>
            <a:ext uri="{FF2B5EF4-FFF2-40B4-BE49-F238E27FC236}">
              <a16:creationId xmlns:a16="http://schemas.microsoft.com/office/drawing/2014/main" id="{00000000-0008-0000-0200-000075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74" name="Text Box 471">
          <a:extLst>
            <a:ext uri="{FF2B5EF4-FFF2-40B4-BE49-F238E27FC236}">
              <a16:creationId xmlns:a16="http://schemas.microsoft.com/office/drawing/2014/main" id="{00000000-0008-0000-0200-000076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75" name="Text Box 472">
          <a:extLst>
            <a:ext uri="{FF2B5EF4-FFF2-40B4-BE49-F238E27FC236}">
              <a16:creationId xmlns:a16="http://schemas.microsoft.com/office/drawing/2014/main" id="{00000000-0008-0000-0200-000077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376" name="Text Box 473">
          <a:extLst>
            <a:ext uri="{FF2B5EF4-FFF2-40B4-BE49-F238E27FC236}">
              <a16:creationId xmlns:a16="http://schemas.microsoft.com/office/drawing/2014/main" id="{00000000-0008-0000-0200-000078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77" name="Text Box 474">
          <a:extLst>
            <a:ext uri="{FF2B5EF4-FFF2-40B4-BE49-F238E27FC236}">
              <a16:creationId xmlns:a16="http://schemas.microsoft.com/office/drawing/2014/main" id="{00000000-0008-0000-0200-000079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78" name="Text Box 475">
          <a:extLst>
            <a:ext uri="{FF2B5EF4-FFF2-40B4-BE49-F238E27FC236}">
              <a16:creationId xmlns:a16="http://schemas.microsoft.com/office/drawing/2014/main" id="{00000000-0008-0000-0200-00007A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379" name="Text Box 476">
          <a:extLst>
            <a:ext uri="{FF2B5EF4-FFF2-40B4-BE49-F238E27FC236}">
              <a16:creationId xmlns:a16="http://schemas.microsoft.com/office/drawing/2014/main" id="{00000000-0008-0000-0200-00007B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80" name="Text Box 477">
          <a:extLst>
            <a:ext uri="{FF2B5EF4-FFF2-40B4-BE49-F238E27FC236}">
              <a16:creationId xmlns:a16="http://schemas.microsoft.com/office/drawing/2014/main" id="{00000000-0008-0000-0200-00007C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81" name="Text Box 478">
          <a:extLst>
            <a:ext uri="{FF2B5EF4-FFF2-40B4-BE49-F238E27FC236}">
              <a16:creationId xmlns:a16="http://schemas.microsoft.com/office/drawing/2014/main" id="{00000000-0008-0000-0200-00007D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28577</xdr:rowOff>
    </xdr:to>
    <xdr:sp macro="" textlink="">
      <xdr:nvSpPr>
        <xdr:cNvPr id="382" name="Text Box 479">
          <a:extLst>
            <a:ext uri="{FF2B5EF4-FFF2-40B4-BE49-F238E27FC236}">
              <a16:creationId xmlns:a16="http://schemas.microsoft.com/office/drawing/2014/main" id="{00000000-0008-0000-0200-00007E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83" name="Text Box 480">
          <a:extLst>
            <a:ext uri="{FF2B5EF4-FFF2-40B4-BE49-F238E27FC236}">
              <a16:creationId xmlns:a16="http://schemas.microsoft.com/office/drawing/2014/main" id="{00000000-0008-0000-0200-00007F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84" name="Text Box 481">
          <a:extLst>
            <a:ext uri="{FF2B5EF4-FFF2-40B4-BE49-F238E27FC236}">
              <a16:creationId xmlns:a16="http://schemas.microsoft.com/office/drawing/2014/main" id="{00000000-0008-0000-0200-000080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28577</xdr:rowOff>
    </xdr:to>
    <xdr:sp macro="" textlink="">
      <xdr:nvSpPr>
        <xdr:cNvPr id="385" name="Text Box 482">
          <a:extLst>
            <a:ext uri="{FF2B5EF4-FFF2-40B4-BE49-F238E27FC236}">
              <a16:creationId xmlns:a16="http://schemas.microsoft.com/office/drawing/2014/main" id="{00000000-0008-0000-0200-000081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86" name="Text Box 483">
          <a:extLst>
            <a:ext uri="{FF2B5EF4-FFF2-40B4-BE49-F238E27FC236}">
              <a16:creationId xmlns:a16="http://schemas.microsoft.com/office/drawing/2014/main" id="{00000000-0008-0000-0200-000082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87" name="Text Box 484">
          <a:extLst>
            <a:ext uri="{FF2B5EF4-FFF2-40B4-BE49-F238E27FC236}">
              <a16:creationId xmlns:a16="http://schemas.microsoft.com/office/drawing/2014/main" id="{00000000-0008-0000-0200-000083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28577</xdr:rowOff>
    </xdr:to>
    <xdr:sp macro="" textlink="">
      <xdr:nvSpPr>
        <xdr:cNvPr id="388" name="Text Box 485">
          <a:extLst>
            <a:ext uri="{FF2B5EF4-FFF2-40B4-BE49-F238E27FC236}">
              <a16:creationId xmlns:a16="http://schemas.microsoft.com/office/drawing/2014/main" id="{00000000-0008-0000-0200-000084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28577</xdr:rowOff>
    </xdr:to>
    <xdr:sp macro="" textlink="">
      <xdr:nvSpPr>
        <xdr:cNvPr id="389" name="Text Box 486">
          <a:extLst>
            <a:ext uri="{FF2B5EF4-FFF2-40B4-BE49-F238E27FC236}">
              <a16:creationId xmlns:a16="http://schemas.microsoft.com/office/drawing/2014/main" id="{00000000-0008-0000-0200-000085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90" name="Text Box 487">
          <a:extLst>
            <a:ext uri="{FF2B5EF4-FFF2-40B4-BE49-F238E27FC236}">
              <a16:creationId xmlns:a16="http://schemas.microsoft.com/office/drawing/2014/main" id="{00000000-0008-0000-0200-000086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91" name="Text Box 488">
          <a:extLst>
            <a:ext uri="{FF2B5EF4-FFF2-40B4-BE49-F238E27FC236}">
              <a16:creationId xmlns:a16="http://schemas.microsoft.com/office/drawing/2014/main" id="{00000000-0008-0000-0200-000087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28577</xdr:rowOff>
    </xdr:to>
    <xdr:sp macro="" textlink="">
      <xdr:nvSpPr>
        <xdr:cNvPr id="392" name="Text Box 489">
          <a:extLst>
            <a:ext uri="{FF2B5EF4-FFF2-40B4-BE49-F238E27FC236}">
              <a16:creationId xmlns:a16="http://schemas.microsoft.com/office/drawing/2014/main" id="{00000000-0008-0000-0200-000088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93" name="Text Box 490">
          <a:extLst>
            <a:ext uri="{FF2B5EF4-FFF2-40B4-BE49-F238E27FC236}">
              <a16:creationId xmlns:a16="http://schemas.microsoft.com/office/drawing/2014/main" id="{00000000-0008-0000-0200-000089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94" name="Text Box 491">
          <a:extLst>
            <a:ext uri="{FF2B5EF4-FFF2-40B4-BE49-F238E27FC236}">
              <a16:creationId xmlns:a16="http://schemas.microsoft.com/office/drawing/2014/main" id="{00000000-0008-0000-0200-00008A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28577</xdr:rowOff>
    </xdr:to>
    <xdr:sp macro="" textlink="">
      <xdr:nvSpPr>
        <xdr:cNvPr id="395" name="Text Box 492">
          <a:extLst>
            <a:ext uri="{FF2B5EF4-FFF2-40B4-BE49-F238E27FC236}">
              <a16:creationId xmlns:a16="http://schemas.microsoft.com/office/drawing/2014/main" id="{00000000-0008-0000-0200-00008B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96" name="Text Box 493">
          <a:extLst>
            <a:ext uri="{FF2B5EF4-FFF2-40B4-BE49-F238E27FC236}">
              <a16:creationId xmlns:a16="http://schemas.microsoft.com/office/drawing/2014/main" id="{00000000-0008-0000-0200-00008C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397" name="Text Box 494">
          <a:extLst>
            <a:ext uri="{FF2B5EF4-FFF2-40B4-BE49-F238E27FC236}">
              <a16:creationId xmlns:a16="http://schemas.microsoft.com/office/drawing/2014/main" id="{00000000-0008-0000-0200-00008D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28577</xdr:rowOff>
    </xdr:to>
    <xdr:sp macro="" textlink="">
      <xdr:nvSpPr>
        <xdr:cNvPr id="398" name="Text Box 495">
          <a:extLst>
            <a:ext uri="{FF2B5EF4-FFF2-40B4-BE49-F238E27FC236}">
              <a16:creationId xmlns:a16="http://schemas.microsoft.com/office/drawing/2014/main" id="{00000000-0008-0000-0200-00008E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28577</xdr:rowOff>
    </xdr:to>
    <xdr:sp macro="" textlink="">
      <xdr:nvSpPr>
        <xdr:cNvPr id="399" name="Text Box 496">
          <a:extLst>
            <a:ext uri="{FF2B5EF4-FFF2-40B4-BE49-F238E27FC236}">
              <a16:creationId xmlns:a16="http://schemas.microsoft.com/office/drawing/2014/main" id="{00000000-0008-0000-0200-00008F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00" name="Text Box 497">
          <a:extLst>
            <a:ext uri="{FF2B5EF4-FFF2-40B4-BE49-F238E27FC236}">
              <a16:creationId xmlns:a16="http://schemas.microsoft.com/office/drawing/2014/main" id="{00000000-0008-0000-0200-000090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01" name="Text Box 498">
          <a:extLst>
            <a:ext uri="{FF2B5EF4-FFF2-40B4-BE49-F238E27FC236}">
              <a16:creationId xmlns:a16="http://schemas.microsoft.com/office/drawing/2014/main" id="{00000000-0008-0000-0200-000091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28577</xdr:rowOff>
    </xdr:to>
    <xdr:sp macro="" textlink="">
      <xdr:nvSpPr>
        <xdr:cNvPr id="402" name="Text Box 499">
          <a:extLst>
            <a:ext uri="{FF2B5EF4-FFF2-40B4-BE49-F238E27FC236}">
              <a16:creationId xmlns:a16="http://schemas.microsoft.com/office/drawing/2014/main" id="{00000000-0008-0000-0200-000092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03" name="Text Box 500">
          <a:extLst>
            <a:ext uri="{FF2B5EF4-FFF2-40B4-BE49-F238E27FC236}">
              <a16:creationId xmlns:a16="http://schemas.microsoft.com/office/drawing/2014/main" id="{00000000-0008-0000-0200-000093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04" name="Text Box 501">
          <a:extLst>
            <a:ext uri="{FF2B5EF4-FFF2-40B4-BE49-F238E27FC236}">
              <a16:creationId xmlns:a16="http://schemas.microsoft.com/office/drawing/2014/main" id="{00000000-0008-0000-0200-000094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28577</xdr:rowOff>
    </xdr:to>
    <xdr:sp macro="" textlink="">
      <xdr:nvSpPr>
        <xdr:cNvPr id="405" name="Text Box 502">
          <a:extLst>
            <a:ext uri="{FF2B5EF4-FFF2-40B4-BE49-F238E27FC236}">
              <a16:creationId xmlns:a16="http://schemas.microsoft.com/office/drawing/2014/main" id="{00000000-0008-0000-0200-000095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06" name="Text Box 503">
          <a:extLst>
            <a:ext uri="{FF2B5EF4-FFF2-40B4-BE49-F238E27FC236}">
              <a16:creationId xmlns:a16="http://schemas.microsoft.com/office/drawing/2014/main" id="{00000000-0008-0000-0200-000096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07" name="Text Box 504">
          <a:extLst>
            <a:ext uri="{FF2B5EF4-FFF2-40B4-BE49-F238E27FC236}">
              <a16:creationId xmlns:a16="http://schemas.microsoft.com/office/drawing/2014/main" id="{00000000-0008-0000-0200-000097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28577</xdr:rowOff>
    </xdr:to>
    <xdr:sp macro="" textlink="">
      <xdr:nvSpPr>
        <xdr:cNvPr id="408" name="Text Box 505">
          <a:extLst>
            <a:ext uri="{FF2B5EF4-FFF2-40B4-BE49-F238E27FC236}">
              <a16:creationId xmlns:a16="http://schemas.microsoft.com/office/drawing/2014/main" id="{00000000-0008-0000-0200-000098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09" name="Text Box 506">
          <a:extLst>
            <a:ext uri="{FF2B5EF4-FFF2-40B4-BE49-F238E27FC236}">
              <a16:creationId xmlns:a16="http://schemas.microsoft.com/office/drawing/2014/main" id="{00000000-0008-0000-0200-000099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10" name="Text Box 507">
          <a:extLst>
            <a:ext uri="{FF2B5EF4-FFF2-40B4-BE49-F238E27FC236}">
              <a16:creationId xmlns:a16="http://schemas.microsoft.com/office/drawing/2014/main" id="{00000000-0008-0000-0200-00009A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411" name="Text Box 508">
          <a:extLst>
            <a:ext uri="{FF2B5EF4-FFF2-40B4-BE49-F238E27FC236}">
              <a16:creationId xmlns:a16="http://schemas.microsoft.com/office/drawing/2014/main" id="{00000000-0008-0000-0200-00009B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12" name="Text Box 509">
          <a:extLst>
            <a:ext uri="{FF2B5EF4-FFF2-40B4-BE49-F238E27FC236}">
              <a16:creationId xmlns:a16="http://schemas.microsoft.com/office/drawing/2014/main" id="{00000000-0008-0000-0200-00009C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13" name="Text Box 510">
          <a:extLst>
            <a:ext uri="{FF2B5EF4-FFF2-40B4-BE49-F238E27FC236}">
              <a16:creationId xmlns:a16="http://schemas.microsoft.com/office/drawing/2014/main" id="{00000000-0008-0000-0200-00009D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414" name="Text Box 511">
          <a:extLst>
            <a:ext uri="{FF2B5EF4-FFF2-40B4-BE49-F238E27FC236}">
              <a16:creationId xmlns:a16="http://schemas.microsoft.com/office/drawing/2014/main" id="{00000000-0008-0000-0200-00009E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15" name="Text Box 512">
          <a:extLst>
            <a:ext uri="{FF2B5EF4-FFF2-40B4-BE49-F238E27FC236}">
              <a16:creationId xmlns:a16="http://schemas.microsoft.com/office/drawing/2014/main" id="{00000000-0008-0000-0200-00009F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16" name="Text Box 513">
          <a:extLst>
            <a:ext uri="{FF2B5EF4-FFF2-40B4-BE49-F238E27FC236}">
              <a16:creationId xmlns:a16="http://schemas.microsoft.com/office/drawing/2014/main" id="{00000000-0008-0000-0200-0000A0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417" name="Text Box 514">
          <a:extLst>
            <a:ext uri="{FF2B5EF4-FFF2-40B4-BE49-F238E27FC236}">
              <a16:creationId xmlns:a16="http://schemas.microsoft.com/office/drawing/2014/main" id="{00000000-0008-0000-0200-0000A1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418" name="Text Box 515">
          <a:extLst>
            <a:ext uri="{FF2B5EF4-FFF2-40B4-BE49-F238E27FC236}">
              <a16:creationId xmlns:a16="http://schemas.microsoft.com/office/drawing/2014/main" id="{00000000-0008-0000-0200-0000A2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19" name="Text Box 516">
          <a:extLst>
            <a:ext uri="{FF2B5EF4-FFF2-40B4-BE49-F238E27FC236}">
              <a16:creationId xmlns:a16="http://schemas.microsoft.com/office/drawing/2014/main" id="{00000000-0008-0000-0200-0000A3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20" name="Text Box 517">
          <a:extLst>
            <a:ext uri="{FF2B5EF4-FFF2-40B4-BE49-F238E27FC236}">
              <a16:creationId xmlns:a16="http://schemas.microsoft.com/office/drawing/2014/main" id="{00000000-0008-0000-0200-0000A4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421" name="Text Box 518">
          <a:extLst>
            <a:ext uri="{FF2B5EF4-FFF2-40B4-BE49-F238E27FC236}">
              <a16:creationId xmlns:a16="http://schemas.microsoft.com/office/drawing/2014/main" id="{00000000-0008-0000-0200-0000A5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22" name="Text Box 519">
          <a:extLst>
            <a:ext uri="{FF2B5EF4-FFF2-40B4-BE49-F238E27FC236}">
              <a16:creationId xmlns:a16="http://schemas.microsoft.com/office/drawing/2014/main" id="{00000000-0008-0000-0200-0000A6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23" name="Text Box 520">
          <a:extLst>
            <a:ext uri="{FF2B5EF4-FFF2-40B4-BE49-F238E27FC236}">
              <a16:creationId xmlns:a16="http://schemas.microsoft.com/office/drawing/2014/main" id="{00000000-0008-0000-0200-0000A7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424" name="Text Box 521">
          <a:extLst>
            <a:ext uri="{FF2B5EF4-FFF2-40B4-BE49-F238E27FC236}">
              <a16:creationId xmlns:a16="http://schemas.microsoft.com/office/drawing/2014/main" id="{00000000-0008-0000-0200-0000A8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25" name="Text Box 522">
          <a:extLst>
            <a:ext uri="{FF2B5EF4-FFF2-40B4-BE49-F238E27FC236}">
              <a16:creationId xmlns:a16="http://schemas.microsoft.com/office/drawing/2014/main" id="{00000000-0008-0000-0200-0000A9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26" name="Text Box 523">
          <a:extLst>
            <a:ext uri="{FF2B5EF4-FFF2-40B4-BE49-F238E27FC236}">
              <a16:creationId xmlns:a16="http://schemas.microsoft.com/office/drawing/2014/main" id="{00000000-0008-0000-0200-0000AA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427" name="Text Box 524">
          <a:extLst>
            <a:ext uri="{FF2B5EF4-FFF2-40B4-BE49-F238E27FC236}">
              <a16:creationId xmlns:a16="http://schemas.microsoft.com/office/drawing/2014/main" id="{00000000-0008-0000-0200-0000AB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428" name="Text Box 525">
          <a:extLst>
            <a:ext uri="{FF2B5EF4-FFF2-40B4-BE49-F238E27FC236}">
              <a16:creationId xmlns:a16="http://schemas.microsoft.com/office/drawing/2014/main" id="{00000000-0008-0000-0200-0000AC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29" name="Text Box 526">
          <a:extLst>
            <a:ext uri="{FF2B5EF4-FFF2-40B4-BE49-F238E27FC236}">
              <a16:creationId xmlns:a16="http://schemas.microsoft.com/office/drawing/2014/main" id="{00000000-0008-0000-0200-0000AD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30" name="Text Box 527">
          <a:extLst>
            <a:ext uri="{FF2B5EF4-FFF2-40B4-BE49-F238E27FC236}">
              <a16:creationId xmlns:a16="http://schemas.microsoft.com/office/drawing/2014/main" id="{00000000-0008-0000-0200-0000AE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431" name="Text Box 528">
          <a:extLst>
            <a:ext uri="{FF2B5EF4-FFF2-40B4-BE49-F238E27FC236}">
              <a16:creationId xmlns:a16="http://schemas.microsoft.com/office/drawing/2014/main" id="{00000000-0008-0000-0200-0000AF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32" name="Text Box 529">
          <a:extLst>
            <a:ext uri="{FF2B5EF4-FFF2-40B4-BE49-F238E27FC236}">
              <a16:creationId xmlns:a16="http://schemas.microsoft.com/office/drawing/2014/main" id="{00000000-0008-0000-0200-0000B0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33" name="Text Box 530">
          <a:extLst>
            <a:ext uri="{FF2B5EF4-FFF2-40B4-BE49-F238E27FC236}">
              <a16:creationId xmlns:a16="http://schemas.microsoft.com/office/drawing/2014/main" id="{00000000-0008-0000-0200-0000B1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434" name="Text Box 531">
          <a:extLst>
            <a:ext uri="{FF2B5EF4-FFF2-40B4-BE49-F238E27FC236}">
              <a16:creationId xmlns:a16="http://schemas.microsoft.com/office/drawing/2014/main" id="{00000000-0008-0000-0200-0000B2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35" name="Text Box 532">
          <a:extLst>
            <a:ext uri="{FF2B5EF4-FFF2-40B4-BE49-F238E27FC236}">
              <a16:creationId xmlns:a16="http://schemas.microsoft.com/office/drawing/2014/main" id="{00000000-0008-0000-0200-0000B3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36" name="Text Box 533">
          <a:extLst>
            <a:ext uri="{FF2B5EF4-FFF2-40B4-BE49-F238E27FC236}">
              <a16:creationId xmlns:a16="http://schemas.microsoft.com/office/drawing/2014/main" id="{00000000-0008-0000-0200-0000B4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437" name="Text Box 534">
          <a:extLst>
            <a:ext uri="{FF2B5EF4-FFF2-40B4-BE49-F238E27FC236}">
              <a16:creationId xmlns:a16="http://schemas.microsoft.com/office/drawing/2014/main" id="{00000000-0008-0000-0200-0000B5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438" name="Text Box 535">
          <a:extLst>
            <a:ext uri="{FF2B5EF4-FFF2-40B4-BE49-F238E27FC236}">
              <a16:creationId xmlns:a16="http://schemas.microsoft.com/office/drawing/2014/main" id="{00000000-0008-0000-0200-0000B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39" name="Text Box 536">
          <a:extLst>
            <a:ext uri="{FF2B5EF4-FFF2-40B4-BE49-F238E27FC236}">
              <a16:creationId xmlns:a16="http://schemas.microsoft.com/office/drawing/2014/main" id="{00000000-0008-0000-0200-0000B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40" name="Text Box 537">
          <a:extLst>
            <a:ext uri="{FF2B5EF4-FFF2-40B4-BE49-F238E27FC236}">
              <a16:creationId xmlns:a16="http://schemas.microsoft.com/office/drawing/2014/main" id="{00000000-0008-0000-0200-0000B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441" name="Text Box 538">
          <a:extLst>
            <a:ext uri="{FF2B5EF4-FFF2-40B4-BE49-F238E27FC236}">
              <a16:creationId xmlns:a16="http://schemas.microsoft.com/office/drawing/2014/main" id="{00000000-0008-0000-0200-0000B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42" name="Text Box 539">
          <a:extLst>
            <a:ext uri="{FF2B5EF4-FFF2-40B4-BE49-F238E27FC236}">
              <a16:creationId xmlns:a16="http://schemas.microsoft.com/office/drawing/2014/main" id="{00000000-0008-0000-0200-0000BA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43" name="Text Box 540">
          <a:extLst>
            <a:ext uri="{FF2B5EF4-FFF2-40B4-BE49-F238E27FC236}">
              <a16:creationId xmlns:a16="http://schemas.microsoft.com/office/drawing/2014/main" id="{00000000-0008-0000-0200-0000BB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444" name="Text Box 541">
          <a:extLst>
            <a:ext uri="{FF2B5EF4-FFF2-40B4-BE49-F238E27FC236}">
              <a16:creationId xmlns:a16="http://schemas.microsoft.com/office/drawing/2014/main" id="{00000000-0008-0000-0200-0000BC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45" name="Text Box 542">
          <a:extLst>
            <a:ext uri="{FF2B5EF4-FFF2-40B4-BE49-F238E27FC236}">
              <a16:creationId xmlns:a16="http://schemas.microsoft.com/office/drawing/2014/main" id="{00000000-0008-0000-0200-0000BD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46" name="Text Box 543">
          <a:extLst>
            <a:ext uri="{FF2B5EF4-FFF2-40B4-BE49-F238E27FC236}">
              <a16:creationId xmlns:a16="http://schemas.microsoft.com/office/drawing/2014/main" id="{00000000-0008-0000-0200-0000BE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447" name="Text Box 544">
          <a:extLst>
            <a:ext uri="{FF2B5EF4-FFF2-40B4-BE49-F238E27FC236}">
              <a16:creationId xmlns:a16="http://schemas.microsoft.com/office/drawing/2014/main" id="{00000000-0008-0000-0200-0000BF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48" name="Text Box 545">
          <a:extLst>
            <a:ext uri="{FF2B5EF4-FFF2-40B4-BE49-F238E27FC236}">
              <a16:creationId xmlns:a16="http://schemas.microsoft.com/office/drawing/2014/main" id="{00000000-0008-0000-0200-0000C0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49" name="Text Box 546">
          <a:extLst>
            <a:ext uri="{FF2B5EF4-FFF2-40B4-BE49-F238E27FC236}">
              <a16:creationId xmlns:a16="http://schemas.microsoft.com/office/drawing/2014/main" id="{00000000-0008-0000-0200-0000C1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450" name="Text Box 547">
          <a:extLst>
            <a:ext uri="{FF2B5EF4-FFF2-40B4-BE49-F238E27FC236}">
              <a16:creationId xmlns:a16="http://schemas.microsoft.com/office/drawing/2014/main" id="{00000000-0008-0000-0200-0000C2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51" name="Text Box 548">
          <a:extLst>
            <a:ext uri="{FF2B5EF4-FFF2-40B4-BE49-F238E27FC236}">
              <a16:creationId xmlns:a16="http://schemas.microsoft.com/office/drawing/2014/main" id="{00000000-0008-0000-0200-0000C3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52" name="Text Box 549">
          <a:extLst>
            <a:ext uri="{FF2B5EF4-FFF2-40B4-BE49-F238E27FC236}">
              <a16:creationId xmlns:a16="http://schemas.microsoft.com/office/drawing/2014/main" id="{00000000-0008-0000-0200-0000C4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453" name="Text Box 550">
          <a:extLst>
            <a:ext uri="{FF2B5EF4-FFF2-40B4-BE49-F238E27FC236}">
              <a16:creationId xmlns:a16="http://schemas.microsoft.com/office/drawing/2014/main" id="{00000000-0008-0000-0200-0000C5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454" name="Text Box 551">
          <a:extLst>
            <a:ext uri="{FF2B5EF4-FFF2-40B4-BE49-F238E27FC236}">
              <a16:creationId xmlns:a16="http://schemas.microsoft.com/office/drawing/2014/main" id="{00000000-0008-0000-0200-0000C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55" name="Text Box 552">
          <a:extLst>
            <a:ext uri="{FF2B5EF4-FFF2-40B4-BE49-F238E27FC236}">
              <a16:creationId xmlns:a16="http://schemas.microsoft.com/office/drawing/2014/main" id="{00000000-0008-0000-0200-0000C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56" name="Text Box 553">
          <a:extLst>
            <a:ext uri="{FF2B5EF4-FFF2-40B4-BE49-F238E27FC236}">
              <a16:creationId xmlns:a16="http://schemas.microsoft.com/office/drawing/2014/main" id="{00000000-0008-0000-0200-0000C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457" name="Text Box 554">
          <a:extLst>
            <a:ext uri="{FF2B5EF4-FFF2-40B4-BE49-F238E27FC236}">
              <a16:creationId xmlns:a16="http://schemas.microsoft.com/office/drawing/2014/main" id="{00000000-0008-0000-0200-0000C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58" name="Text Box 555">
          <a:extLst>
            <a:ext uri="{FF2B5EF4-FFF2-40B4-BE49-F238E27FC236}">
              <a16:creationId xmlns:a16="http://schemas.microsoft.com/office/drawing/2014/main" id="{00000000-0008-0000-0200-0000CA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59" name="Text Box 556">
          <a:extLst>
            <a:ext uri="{FF2B5EF4-FFF2-40B4-BE49-F238E27FC236}">
              <a16:creationId xmlns:a16="http://schemas.microsoft.com/office/drawing/2014/main" id="{00000000-0008-0000-0200-0000CB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460" name="Text Box 557">
          <a:extLst>
            <a:ext uri="{FF2B5EF4-FFF2-40B4-BE49-F238E27FC236}">
              <a16:creationId xmlns:a16="http://schemas.microsoft.com/office/drawing/2014/main" id="{00000000-0008-0000-0200-0000CC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61" name="Text Box 558">
          <a:extLst>
            <a:ext uri="{FF2B5EF4-FFF2-40B4-BE49-F238E27FC236}">
              <a16:creationId xmlns:a16="http://schemas.microsoft.com/office/drawing/2014/main" id="{00000000-0008-0000-0200-0000CD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62" name="Text Box 559">
          <a:extLst>
            <a:ext uri="{FF2B5EF4-FFF2-40B4-BE49-F238E27FC236}">
              <a16:creationId xmlns:a16="http://schemas.microsoft.com/office/drawing/2014/main" id="{00000000-0008-0000-0200-0000CE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463" name="Text Box 560">
          <a:extLst>
            <a:ext uri="{FF2B5EF4-FFF2-40B4-BE49-F238E27FC236}">
              <a16:creationId xmlns:a16="http://schemas.microsoft.com/office/drawing/2014/main" id="{00000000-0008-0000-0200-0000CF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464" name="Text Box 561">
          <a:extLst>
            <a:ext uri="{FF2B5EF4-FFF2-40B4-BE49-F238E27FC236}">
              <a16:creationId xmlns:a16="http://schemas.microsoft.com/office/drawing/2014/main" id="{00000000-0008-0000-0200-0000D0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65" name="Text Box 562">
          <a:extLst>
            <a:ext uri="{FF2B5EF4-FFF2-40B4-BE49-F238E27FC236}">
              <a16:creationId xmlns:a16="http://schemas.microsoft.com/office/drawing/2014/main" id="{00000000-0008-0000-0200-0000D1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66" name="Text Box 563">
          <a:extLst>
            <a:ext uri="{FF2B5EF4-FFF2-40B4-BE49-F238E27FC236}">
              <a16:creationId xmlns:a16="http://schemas.microsoft.com/office/drawing/2014/main" id="{00000000-0008-0000-0200-0000D2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467" name="Text Box 564">
          <a:extLst>
            <a:ext uri="{FF2B5EF4-FFF2-40B4-BE49-F238E27FC236}">
              <a16:creationId xmlns:a16="http://schemas.microsoft.com/office/drawing/2014/main" id="{00000000-0008-0000-0200-0000D3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68" name="Text Box 565">
          <a:extLst>
            <a:ext uri="{FF2B5EF4-FFF2-40B4-BE49-F238E27FC236}">
              <a16:creationId xmlns:a16="http://schemas.microsoft.com/office/drawing/2014/main" id="{00000000-0008-0000-0200-0000D4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69" name="Text Box 566">
          <a:extLst>
            <a:ext uri="{FF2B5EF4-FFF2-40B4-BE49-F238E27FC236}">
              <a16:creationId xmlns:a16="http://schemas.microsoft.com/office/drawing/2014/main" id="{00000000-0008-0000-0200-0000D5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470" name="Text Box 567">
          <a:extLst>
            <a:ext uri="{FF2B5EF4-FFF2-40B4-BE49-F238E27FC236}">
              <a16:creationId xmlns:a16="http://schemas.microsoft.com/office/drawing/2014/main" id="{00000000-0008-0000-0200-0000D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71" name="Text Box 568">
          <a:extLst>
            <a:ext uri="{FF2B5EF4-FFF2-40B4-BE49-F238E27FC236}">
              <a16:creationId xmlns:a16="http://schemas.microsoft.com/office/drawing/2014/main" id="{00000000-0008-0000-0200-0000D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72" name="Text Box 569">
          <a:extLst>
            <a:ext uri="{FF2B5EF4-FFF2-40B4-BE49-F238E27FC236}">
              <a16:creationId xmlns:a16="http://schemas.microsoft.com/office/drawing/2014/main" id="{00000000-0008-0000-0200-0000D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473" name="Text Box 570">
          <a:extLst>
            <a:ext uri="{FF2B5EF4-FFF2-40B4-BE49-F238E27FC236}">
              <a16:creationId xmlns:a16="http://schemas.microsoft.com/office/drawing/2014/main" id="{00000000-0008-0000-0200-0000D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474" name="Text Box 571">
          <a:extLst>
            <a:ext uri="{FF2B5EF4-FFF2-40B4-BE49-F238E27FC236}">
              <a16:creationId xmlns:a16="http://schemas.microsoft.com/office/drawing/2014/main" id="{00000000-0008-0000-0200-0000D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75" name="Text Box 572">
          <a:extLst>
            <a:ext uri="{FF2B5EF4-FFF2-40B4-BE49-F238E27FC236}">
              <a16:creationId xmlns:a16="http://schemas.microsoft.com/office/drawing/2014/main" id="{00000000-0008-0000-0200-0000D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76" name="Text Box 573">
          <a:extLst>
            <a:ext uri="{FF2B5EF4-FFF2-40B4-BE49-F238E27FC236}">
              <a16:creationId xmlns:a16="http://schemas.microsoft.com/office/drawing/2014/main" id="{00000000-0008-0000-0200-0000D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477" name="Text Box 574">
          <a:extLst>
            <a:ext uri="{FF2B5EF4-FFF2-40B4-BE49-F238E27FC236}">
              <a16:creationId xmlns:a16="http://schemas.microsoft.com/office/drawing/2014/main" id="{00000000-0008-0000-0200-0000D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78" name="Text Box 575">
          <a:extLst>
            <a:ext uri="{FF2B5EF4-FFF2-40B4-BE49-F238E27FC236}">
              <a16:creationId xmlns:a16="http://schemas.microsoft.com/office/drawing/2014/main" id="{00000000-0008-0000-0200-0000DE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79" name="Text Box 576">
          <a:extLst>
            <a:ext uri="{FF2B5EF4-FFF2-40B4-BE49-F238E27FC236}">
              <a16:creationId xmlns:a16="http://schemas.microsoft.com/office/drawing/2014/main" id="{00000000-0008-0000-0200-0000DF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480" name="Text Box 577">
          <a:extLst>
            <a:ext uri="{FF2B5EF4-FFF2-40B4-BE49-F238E27FC236}">
              <a16:creationId xmlns:a16="http://schemas.microsoft.com/office/drawing/2014/main" id="{00000000-0008-0000-0200-0000E0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81" name="Text Box 578">
          <a:extLst>
            <a:ext uri="{FF2B5EF4-FFF2-40B4-BE49-F238E27FC236}">
              <a16:creationId xmlns:a16="http://schemas.microsoft.com/office/drawing/2014/main" id="{00000000-0008-0000-0200-0000E1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82" name="Text Box 579">
          <a:extLst>
            <a:ext uri="{FF2B5EF4-FFF2-40B4-BE49-F238E27FC236}">
              <a16:creationId xmlns:a16="http://schemas.microsoft.com/office/drawing/2014/main" id="{00000000-0008-0000-0200-0000E2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483" name="Text Box 580">
          <a:extLst>
            <a:ext uri="{FF2B5EF4-FFF2-40B4-BE49-F238E27FC236}">
              <a16:creationId xmlns:a16="http://schemas.microsoft.com/office/drawing/2014/main" id="{00000000-0008-0000-0200-0000E3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84" name="Text Box 581">
          <a:extLst>
            <a:ext uri="{FF2B5EF4-FFF2-40B4-BE49-F238E27FC236}">
              <a16:creationId xmlns:a16="http://schemas.microsoft.com/office/drawing/2014/main" id="{00000000-0008-0000-0200-0000E4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85" name="Text Box 582">
          <a:extLst>
            <a:ext uri="{FF2B5EF4-FFF2-40B4-BE49-F238E27FC236}">
              <a16:creationId xmlns:a16="http://schemas.microsoft.com/office/drawing/2014/main" id="{00000000-0008-0000-0200-0000E5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486" name="Text Box 583">
          <a:extLst>
            <a:ext uri="{FF2B5EF4-FFF2-40B4-BE49-F238E27FC236}">
              <a16:creationId xmlns:a16="http://schemas.microsoft.com/office/drawing/2014/main" id="{00000000-0008-0000-0200-0000E6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87" name="Text Box 584">
          <a:extLst>
            <a:ext uri="{FF2B5EF4-FFF2-40B4-BE49-F238E27FC236}">
              <a16:creationId xmlns:a16="http://schemas.microsoft.com/office/drawing/2014/main" id="{00000000-0008-0000-0200-0000E7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88" name="Text Box 585">
          <a:extLst>
            <a:ext uri="{FF2B5EF4-FFF2-40B4-BE49-F238E27FC236}">
              <a16:creationId xmlns:a16="http://schemas.microsoft.com/office/drawing/2014/main" id="{00000000-0008-0000-0200-0000E8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489" name="Text Box 586">
          <a:extLst>
            <a:ext uri="{FF2B5EF4-FFF2-40B4-BE49-F238E27FC236}">
              <a16:creationId xmlns:a16="http://schemas.microsoft.com/office/drawing/2014/main" id="{00000000-0008-0000-0200-0000E9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490" name="Text Box 587">
          <a:extLst>
            <a:ext uri="{FF2B5EF4-FFF2-40B4-BE49-F238E27FC236}">
              <a16:creationId xmlns:a16="http://schemas.microsoft.com/office/drawing/2014/main" id="{00000000-0008-0000-0200-0000E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91" name="Text Box 588">
          <a:extLst>
            <a:ext uri="{FF2B5EF4-FFF2-40B4-BE49-F238E27FC236}">
              <a16:creationId xmlns:a16="http://schemas.microsoft.com/office/drawing/2014/main" id="{00000000-0008-0000-0200-0000E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92" name="Text Box 589">
          <a:extLst>
            <a:ext uri="{FF2B5EF4-FFF2-40B4-BE49-F238E27FC236}">
              <a16:creationId xmlns:a16="http://schemas.microsoft.com/office/drawing/2014/main" id="{00000000-0008-0000-0200-0000E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493" name="Text Box 590">
          <a:extLst>
            <a:ext uri="{FF2B5EF4-FFF2-40B4-BE49-F238E27FC236}">
              <a16:creationId xmlns:a16="http://schemas.microsoft.com/office/drawing/2014/main" id="{00000000-0008-0000-0200-0000E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94" name="Text Box 591">
          <a:extLst>
            <a:ext uri="{FF2B5EF4-FFF2-40B4-BE49-F238E27FC236}">
              <a16:creationId xmlns:a16="http://schemas.microsoft.com/office/drawing/2014/main" id="{00000000-0008-0000-0200-0000EE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95" name="Text Box 592">
          <a:extLst>
            <a:ext uri="{FF2B5EF4-FFF2-40B4-BE49-F238E27FC236}">
              <a16:creationId xmlns:a16="http://schemas.microsoft.com/office/drawing/2014/main" id="{00000000-0008-0000-0200-0000EF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496" name="Text Box 593">
          <a:extLst>
            <a:ext uri="{FF2B5EF4-FFF2-40B4-BE49-F238E27FC236}">
              <a16:creationId xmlns:a16="http://schemas.microsoft.com/office/drawing/2014/main" id="{00000000-0008-0000-0200-0000F0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97" name="Text Box 594">
          <a:extLst>
            <a:ext uri="{FF2B5EF4-FFF2-40B4-BE49-F238E27FC236}">
              <a16:creationId xmlns:a16="http://schemas.microsoft.com/office/drawing/2014/main" id="{00000000-0008-0000-0200-0000F1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498" name="Text Box 595">
          <a:extLst>
            <a:ext uri="{FF2B5EF4-FFF2-40B4-BE49-F238E27FC236}">
              <a16:creationId xmlns:a16="http://schemas.microsoft.com/office/drawing/2014/main" id="{00000000-0008-0000-0200-0000F2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499" name="Text Box 596">
          <a:extLst>
            <a:ext uri="{FF2B5EF4-FFF2-40B4-BE49-F238E27FC236}">
              <a16:creationId xmlns:a16="http://schemas.microsoft.com/office/drawing/2014/main" id="{00000000-0008-0000-0200-0000F3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500" name="Text Box 597">
          <a:extLst>
            <a:ext uri="{FF2B5EF4-FFF2-40B4-BE49-F238E27FC236}">
              <a16:creationId xmlns:a16="http://schemas.microsoft.com/office/drawing/2014/main" id="{00000000-0008-0000-0200-0000F4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01" name="Text Box 598">
          <a:extLst>
            <a:ext uri="{FF2B5EF4-FFF2-40B4-BE49-F238E27FC236}">
              <a16:creationId xmlns:a16="http://schemas.microsoft.com/office/drawing/2014/main" id="{00000000-0008-0000-0200-0000F5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02" name="Text Box 599">
          <a:extLst>
            <a:ext uri="{FF2B5EF4-FFF2-40B4-BE49-F238E27FC236}">
              <a16:creationId xmlns:a16="http://schemas.microsoft.com/office/drawing/2014/main" id="{00000000-0008-0000-0200-0000F6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503" name="Text Box 600">
          <a:extLst>
            <a:ext uri="{FF2B5EF4-FFF2-40B4-BE49-F238E27FC236}">
              <a16:creationId xmlns:a16="http://schemas.microsoft.com/office/drawing/2014/main" id="{00000000-0008-0000-0200-0000F7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04" name="Text Box 601">
          <a:extLst>
            <a:ext uri="{FF2B5EF4-FFF2-40B4-BE49-F238E27FC236}">
              <a16:creationId xmlns:a16="http://schemas.microsoft.com/office/drawing/2014/main" id="{00000000-0008-0000-0200-0000F8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05" name="Text Box 602">
          <a:extLst>
            <a:ext uri="{FF2B5EF4-FFF2-40B4-BE49-F238E27FC236}">
              <a16:creationId xmlns:a16="http://schemas.microsoft.com/office/drawing/2014/main" id="{00000000-0008-0000-0200-0000F9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506" name="Text Box 603">
          <a:extLst>
            <a:ext uri="{FF2B5EF4-FFF2-40B4-BE49-F238E27FC236}">
              <a16:creationId xmlns:a16="http://schemas.microsoft.com/office/drawing/2014/main" id="{00000000-0008-0000-0200-0000F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07" name="Text Box 604">
          <a:extLst>
            <a:ext uri="{FF2B5EF4-FFF2-40B4-BE49-F238E27FC236}">
              <a16:creationId xmlns:a16="http://schemas.microsoft.com/office/drawing/2014/main" id="{00000000-0008-0000-0200-0000F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08" name="Text Box 605">
          <a:extLst>
            <a:ext uri="{FF2B5EF4-FFF2-40B4-BE49-F238E27FC236}">
              <a16:creationId xmlns:a16="http://schemas.microsoft.com/office/drawing/2014/main" id="{00000000-0008-0000-0200-0000F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509" name="Text Box 606">
          <a:extLst>
            <a:ext uri="{FF2B5EF4-FFF2-40B4-BE49-F238E27FC236}">
              <a16:creationId xmlns:a16="http://schemas.microsoft.com/office/drawing/2014/main" id="{00000000-0008-0000-0200-0000F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28573</xdr:rowOff>
    </xdr:to>
    <xdr:sp macro="" textlink="">
      <xdr:nvSpPr>
        <xdr:cNvPr id="510" name="Text Box 607">
          <a:extLst>
            <a:ext uri="{FF2B5EF4-FFF2-40B4-BE49-F238E27FC236}">
              <a16:creationId xmlns:a16="http://schemas.microsoft.com/office/drawing/2014/main" id="{00000000-0008-0000-0200-0000FE01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11" name="Text Box 608">
          <a:extLst>
            <a:ext uri="{FF2B5EF4-FFF2-40B4-BE49-F238E27FC236}">
              <a16:creationId xmlns:a16="http://schemas.microsoft.com/office/drawing/2014/main" id="{00000000-0008-0000-0200-0000FF01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12" name="Text Box 609">
          <a:extLst>
            <a:ext uri="{FF2B5EF4-FFF2-40B4-BE49-F238E27FC236}">
              <a16:creationId xmlns:a16="http://schemas.microsoft.com/office/drawing/2014/main" id="{00000000-0008-0000-0200-00000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28573</xdr:rowOff>
    </xdr:to>
    <xdr:sp macro="" textlink="">
      <xdr:nvSpPr>
        <xdr:cNvPr id="513" name="Text Box 610">
          <a:extLst>
            <a:ext uri="{FF2B5EF4-FFF2-40B4-BE49-F238E27FC236}">
              <a16:creationId xmlns:a16="http://schemas.microsoft.com/office/drawing/2014/main" id="{00000000-0008-0000-0200-00000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14" name="Text Box 611">
          <a:extLst>
            <a:ext uri="{FF2B5EF4-FFF2-40B4-BE49-F238E27FC236}">
              <a16:creationId xmlns:a16="http://schemas.microsoft.com/office/drawing/2014/main" id="{00000000-0008-0000-0200-000002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15" name="Text Box 612">
          <a:extLst>
            <a:ext uri="{FF2B5EF4-FFF2-40B4-BE49-F238E27FC236}">
              <a16:creationId xmlns:a16="http://schemas.microsoft.com/office/drawing/2014/main" id="{00000000-0008-0000-0200-000003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28573</xdr:rowOff>
    </xdr:to>
    <xdr:sp macro="" textlink="">
      <xdr:nvSpPr>
        <xdr:cNvPr id="516" name="Text Box 613">
          <a:extLst>
            <a:ext uri="{FF2B5EF4-FFF2-40B4-BE49-F238E27FC236}">
              <a16:creationId xmlns:a16="http://schemas.microsoft.com/office/drawing/2014/main" id="{00000000-0008-0000-0200-000004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17" name="Text Box 614">
          <a:extLst>
            <a:ext uri="{FF2B5EF4-FFF2-40B4-BE49-F238E27FC236}">
              <a16:creationId xmlns:a16="http://schemas.microsoft.com/office/drawing/2014/main" id="{00000000-0008-0000-0200-000005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18" name="Text Box 615">
          <a:extLst>
            <a:ext uri="{FF2B5EF4-FFF2-40B4-BE49-F238E27FC236}">
              <a16:creationId xmlns:a16="http://schemas.microsoft.com/office/drawing/2014/main" id="{00000000-0008-0000-0200-000006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28573</xdr:rowOff>
    </xdr:to>
    <xdr:sp macro="" textlink="">
      <xdr:nvSpPr>
        <xdr:cNvPr id="519" name="Text Box 616">
          <a:extLst>
            <a:ext uri="{FF2B5EF4-FFF2-40B4-BE49-F238E27FC236}">
              <a16:creationId xmlns:a16="http://schemas.microsoft.com/office/drawing/2014/main" id="{00000000-0008-0000-0200-000007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20" name="Text Box 617">
          <a:extLst>
            <a:ext uri="{FF2B5EF4-FFF2-40B4-BE49-F238E27FC236}">
              <a16:creationId xmlns:a16="http://schemas.microsoft.com/office/drawing/2014/main" id="{00000000-0008-0000-0200-000008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21" name="Text Box 618">
          <a:extLst>
            <a:ext uri="{FF2B5EF4-FFF2-40B4-BE49-F238E27FC236}">
              <a16:creationId xmlns:a16="http://schemas.microsoft.com/office/drawing/2014/main" id="{00000000-0008-0000-0200-000009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28573</xdr:rowOff>
    </xdr:to>
    <xdr:sp macro="" textlink="">
      <xdr:nvSpPr>
        <xdr:cNvPr id="522" name="Text Box 619">
          <a:extLst>
            <a:ext uri="{FF2B5EF4-FFF2-40B4-BE49-F238E27FC236}">
              <a16:creationId xmlns:a16="http://schemas.microsoft.com/office/drawing/2014/main" id="{00000000-0008-0000-0200-00000A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23" name="Text Box 620">
          <a:extLst>
            <a:ext uri="{FF2B5EF4-FFF2-40B4-BE49-F238E27FC236}">
              <a16:creationId xmlns:a16="http://schemas.microsoft.com/office/drawing/2014/main" id="{00000000-0008-0000-0200-00000B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24" name="Text Box 621">
          <a:extLst>
            <a:ext uri="{FF2B5EF4-FFF2-40B4-BE49-F238E27FC236}">
              <a16:creationId xmlns:a16="http://schemas.microsoft.com/office/drawing/2014/main" id="{00000000-0008-0000-0200-00000C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28573</xdr:rowOff>
    </xdr:to>
    <xdr:sp macro="" textlink="">
      <xdr:nvSpPr>
        <xdr:cNvPr id="525" name="Text Box 622">
          <a:extLst>
            <a:ext uri="{FF2B5EF4-FFF2-40B4-BE49-F238E27FC236}">
              <a16:creationId xmlns:a16="http://schemas.microsoft.com/office/drawing/2014/main" id="{00000000-0008-0000-0200-00000D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28573</xdr:rowOff>
    </xdr:to>
    <xdr:sp macro="" textlink="">
      <xdr:nvSpPr>
        <xdr:cNvPr id="526" name="Text Box 623">
          <a:extLst>
            <a:ext uri="{FF2B5EF4-FFF2-40B4-BE49-F238E27FC236}">
              <a16:creationId xmlns:a16="http://schemas.microsoft.com/office/drawing/2014/main" id="{00000000-0008-0000-0200-00000E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27" name="Text Box 624">
          <a:extLst>
            <a:ext uri="{FF2B5EF4-FFF2-40B4-BE49-F238E27FC236}">
              <a16:creationId xmlns:a16="http://schemas.microsoft.com/office/drawing/2014/main" id="{00000000-0008-0000-0200-00000F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28" name="Text Box 625">
          <a:extLst>
            <a:ext uri="{FF2B5EF4-FFF2-40B4-BE49-F238E27FC236}">
              <a16:creationId xmlns:a16="http://schemas.microsoft.com/office/drawing/2014/main" id="{00000000-0008-0000-0200-00001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28573</xdr:rowOff>
    </xdr:to>
    <xdr:sp macro="" textlink="">
      <xdr:nvSpPr>
        <xdr:cNvPr id="529" name="Text Box 626">
          <a:extLst>
            <a:ext uri="{FF2B5EF4-FFF2-40B4-BE49-F238E27FC236}">
              <a16:creationId xmlns:a16="http://schemas.microsoft.com/office/drawing/2014/main" id="{00000000-0008-0000-0200-00001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30" name="Text Box 627">
          <a:extLst>
            <a:ext uri="{FF2B5EF4-FFF2-40B4-BE49-F238E27FC236}">
              <a16:creationId xmlns:a16="http://schemas.microsoft.com/office/drawing/2014/main" id="{00000000-0008-0000-0200-000012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31" name="Text Box 628">
          <a:extLst>
            <a:ext uri="{FF2B5EF4-FFF2-40B4-BE49-F238E27FC236}">
              <a16:creationId xmlns:a16="http://schemas.microsoft.com/office/drawing/2014/main" id="{00000000-0008-0000-0200-000013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28573</xdr:rowOff>
    </xdr:to>
    <xdr:sp macro="" textlink="">
      <xdr:nvSpPr>
        <xdr:cNvPr id="532" name="Text Box 629">
          <a:extLst>
            <a:ext uri="{FF2B5EF4-FFF2-40B4-BE49-F238E27FC236}">
              <a16:creationId xmlns:a16="http://schemas.microsoft.com/office/drawing/2014/main" id="{00000000-0008-0000-0200-000014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33" name="Text Box 630">
          <a:extLst>
            <a:ext uri="{FF2B5EF4-FFF2-40B4-BE49-F238E27FC236}">
              <a16:creationId xmlns:a16="http://schemas.microsoft.com/office/drawing/2014/main" id="{00000000-0008-0000-0200-000015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34" name="Text Box 631">
          <a:extLst>
            <a:ext uri="{FF2B5EF4-FFF2-40B4-BE49-F238E27FC236}">
              <a16:creationId xmlns:a16="http://schemas.microsoft.com/office/drawing/2014/main" id="{00000000-0008-0000-0200-000016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28573</xdr:rowOff>
    </xdr:to>
    <xdr:sp macro="" textlink="">
      <xdr:nvSpPr>
        <xdr:cNvPr id="535" name="Text Box 632">
          <a:extLst>
            <a:ext uri="{FF2B5EF4-FFF2-40B4-BE49-F238E27FC236}">
              <a16:creationId xmlns:a16="http://schemas.microsoft.com/office/drawing/2014/main" id="{00000000-0008-0000-0200-000017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28573</xdr:rowOff>
    </xdr:to>
    <xdr:sp macro="" textlink="">
      <xdr:nvSpPr>
        <xdr:cNvPr id="536" name="Text Box 633">
          <a:extLst>
            <a:ext uri="{FF2B5EF4-FFF2-40B4-BE49-F238E27FC236}">
              <a16:creationId xmlns:a16="http://schemas.microsoft.com/office/drawing/2014/main" id="{00000000-0008-0000-0200-000018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37" name="Text Box 634">
          <a:extLst>
            <a:ext uri="{FF2B5EF4-FFF2-40B4-BE49-F238E27FC236}">
              <a16:creationId xmlns:a16="http://schemas.microsoft.com/office/drawing/2014/main" id="{00000000-0008-0000-0200-000019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38" name="Text Box 635">
          <a:extLst>
            <a:ext uri="{FF2B5EF4-FFF2-40B4-BE49-F238E27FC236}">
              <a16:creationId xmlns:a16="http://schemas.microsoft.com/office/drawing/2014/main" id="{00000000-0008-0000-0200-00001A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28573</xdr:rowOff>
    </xdr:to>
    <xdr:sp macro="" textlink="">
      <xdr:nvSpPr>
        <xdr:cNvPr id="539" name="Text Box 636">
          <a:extLst>
            <a:ext uri="{FF2B5EF4-FFF2-40B4-BE49-F238E27FC236}">
              <a16:creationId xmlns:a16="http://schemas.microsoft.com/office/drawing/2014/main" id="{00000000-0008-0000-0200-00001B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40" name="Text Box 637">
          <a:extLst>
            <a:ext uri="{FF2B5EF4-FFF2-40B4-BE49-F238E27FC236}">
              <a16:creationId xmlns:a16="http://schemas.microsoft.com/office/drawing/2014/main" id="{00000000-0008-0000-0200-00001C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41" name="Text Box 638">
          <a:extLst>
            <a:ext uri="{FF2B5EF4-FFF2-40B4-BE49-F238E27FC236}">
              <a16:creationId xmlns:a16="http://schemas.microsoft.com/office/drawing/2014/main" id="{00000000-0008-0000-0200-00001D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28573</xdr:rowOff>
    </xdr:to>
    <xdr:sp macro="" textlink="">
      <xdr:nvSpPr>
        <xdr:cNvPr id="542" name="Text Box 639">
          <a:extLst>
            <a:ext uri="{FF2B5EF4-FFF2-40B4-BE49-F238E27FC236}">
              <a16:creationId xmlns:a16="http://schemas.microsoft.com/office/drawing/2014/main" id="{00000000-0008-0000-0200-00001E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43" name="Text Box 640">
          <a:extLst>
            <a:ext uri="{FF2B5EF4-FFF2-40B4-BE49-F238E27FC236}">
              <a16:creationId xmlns:a16="http://schemas.microsoft.com/office/drawing/2014/main" id="{00000000-0008-0000-0200-00001F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44" name="Text Box 641">
          <a:extLst>
            <a:ext uri="{FF2B5EF4-FFF2-40B4-BE49-F238E27FC236}">
              <a16:creationId xmlns:a16="http://schemas.microsoft.com/office/drawing/2014/main" id="{00000000-0008-0000-0200-00002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28573</xdr:rowOff>
    </xdr:to>
    <xdr:sp macro="" textlink="">
      <xdr:nvSpPr>
        <xdr:cNvPr id="545" name="Text Box 642">
          <a:extLst>
            <a:ext uri="{FF2B5EF4-FFF2-40B4-BE49-F238E27FC236}">
              <a16:creationId xmlns:a16="http://schemas.microsoft.com/office/drawing/2014/main" id="{00000000-0008-0000-0200-00002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46" name="Text Box 643">
          <a:extLst>
            <a:ext uri="{FF2B5EF4-FFF2-40B4-BE49-F238E27FC236}">
              <a16:creationId xmlns:a16="http://schemas.microsoft.com/office/drawing/2014/main" id="{00000000-0008-0000-0200-000022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47" name="Text Box 644">
          <a:extLst>
            <a:ext uri="{FF2B5EF4-FFF2-40B4-BE49-F238E27FC236}">
              <a16:creationId xmlns:a16="http://schemas.microsoft.com/office/drawing/2014/main" id="{00000000-0008-0000-0200-000023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548" name="Text Box 645">
          <a:extLst>
            <a:ext uri="{FF2B5EF4-FFF2-40B4-BE49-F238E27FC236}">
              <a16:creationId xmlns:a16="http://schemas.microsoft.com/office/drawing/2014/main" id="{00000000-0008-0000-0200-000024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49" name="Text Box 646">
          <a:extLst>
            <a:ext uri="{FF2B5EF4-FFF2-40B4-BE49-F238E27FC236}">
              <a16:creationId xmlns:a16="http://schemas.microsoft.com/office/drawing/2014/main" id="{00000000-0008-0000-0200-000025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50" name="Text Box 647">
          <a:extLst>
            <a:ext uri="{FF2B5EF4-FFF2-40B4-BE49-F238E27FC236}">
              <a16:creationId xmlns:a16="http://schemas.microsoft.com/office/drawing/2014/main" id="{00000000-0008-0000-0200-000026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551" name="Text Box 648">
          <a:extLst>
            <a:ext uri="{FF2B5EF4-FFF2-40B4-BE49-F238E27FC236}">
              <a16:creationId xmlns:a16="http://schemas.microsoft.com/office/drawing/2014/main" id="{00000000-0008-0000-0200-000027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52" name="Text Box 649">
          <a:extLst>
            <a:ext uri="{FF2B5EF4-FFF2-40B4-BE49-F238E27FC236}">
              <a16:creationId xmlns:a16="http://schemas.microsoft.com/office/drawing/2014/main" id="{00000000-0008-0000-0200-000028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53" name="Text Box 650">
          <a:extLst>
            <a:ext uri="{FF2B5EF4-FFF2-40B4-BE49-F238E27FC236}">
              <a16:creationId xmlns:a16="http://schemas.microsoft.com/office/drawing/2014/main" id="{00000000-0008-0000-0200-000029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554" name="Text Box 651">
          <a:extLst>
            <a:ext uri="{FF2B5EF4-FFF2-40B4-BE49-F238E27FC236}">
              <a16:creationId xmlns:a16="http://schemas.microsoft.com/office/drawing/2014/main" id="{00000000-0008-0000-0200-00002A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555" name="Text Box 652">
          <a:extLst>
            <a:ext uri="{FF2B5EF4-FFF2-40B4-BE49-F238E27FC236}">
              <a16:creationId xmlns:a16="http://schemas.microsoft.com/office/drawing/2014/main" id="{00000000-0008-0000-0200-00002B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56" name="Text Box 653">
          <a:extLst>
            <a:ext uri="{FF2B5EF4-FFF2-40B4-BE49-F238E27FC236}">
              <a16:creationId xmlns:a16="http://schemas.microsoft.com/office/drawing/2014/main" id="{00000000-0008-0000-0200-00002C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57" name="Text Box 654">
          <a:extLst>
            <a:ext uri="{FF2B5EF4-FFF2-40B4-BE49-F238E27FC236}">
              <a16:creationId xmlns:a16="http://schemas.microsoft.com/office/drawing/2014/main" id="{00000000-0008-0000-0200-00002D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558" name="Text Box 655">
          <a:extLst>
            <a:ext uri="{FF2B5EF4-FFF2-40B4-BE49-F238E27FC236}">
              <a16:creationId xmlns:a16="http://schemas.microsoft.com/office/drawing/2014/main" id="{00000000-0008-0000-0200-00002E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59" name="Text Box 656">
          <a:extLst>
            <a:ext uri="{FF2B5EF4-FFF2-40B4-BE49-F238E27FC236}">
              <a16:creationId xmlns:a16="http://schemas.microsoft.com/office/drawing/2014/main" id="{00000000-0008-0000-0200-00002F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60" name="Text Box 657">
          <a:extLst>
            <a:ext uri="{FF2B5EF4-FFF2-40B4-BE49-F238E27FC236}">
              <a16:creationId xmlns:a16="http://schemas.microsoft.com/office/drawing/2014/main" id="{00000000-0008-0000-0200-000030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561" name="Text Box 658">
          <a:extLst>
            <a:ext uri="{FF2B5EF4-FFF2-40B4-BE49-F238E27FC236}">
              <a16:creationId xmlns:a16="http://schemas.microsoft.com/office/drawing/2014/main" id="{00000000-0008-0000-0200-000031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62" name="Text Box 659">
          <a:extLst>
            <a:ext uri="{FF2B5EF4-FFF2-40B4-BE49-F238E27FC236}">
              <a16:creationId xmlns:a16="http://schemas.microsoft.com/office/drawing/2014/main" id="{00000000-0008-0000-0200-000032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63" name="Text Box 660">
          <a:extLst>
            <a:ext uri="{FF2B5EF4-FFF2-40B4-BE49-F238E27FC236}">
              <a16:creationId xmlns:a16="http://schemas.microsoft.com/office/drawing/2014/main" id="{00000000-0008-0000-0200-000033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564" name="Text Box 661">
          <a:extLst>
            <a:ext uri="{FF2B5EF4-FFF2-40B4-BE49-F238E27FC236}">
              <a16:creationId xmlns:a16="http://schemas.microsoft.com/office/drawing/2014/main" id="{00000000-0008-0000-0200-000034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65" name="Text Box 662">
          <a:extLst>
            <a:ext uri="{FF2B5EF4-FFF2-40B4-BE49-F238E27FC236}">
              <a16:creationId xmlns:a16="http://schemas.microsoft.com/office/drawing/2014/main" id="{00000000-0008-0000-0200-000035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66" name="Text Box 663">
          <a:extLst>
            <a:ext uri="{FF2B5EF4-FFF2-40B4-BE49-F238E27FC236}">
              <a16:creationId xmlns:a16="http://schemas.microsoft.com/office/drawing/2014/main" id="{00000000-0008-0000-0200-000036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567" name="Text Box 664">
          <a:extLst>
            <a:ext uri="{FF2B5EF4-FFF2-40B4-BE49-F238E27FC236}">
              <a16:creationId xmlns:a16="http://schemas.microsoft.com/office/drawing/2014/main" id="{00000000-0008-0000-0200-000037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68" name="Text Box 665">
          <a:extLst>
            <a:ext uri="{FF2B5EF4-FFF2-40B4-BE49-F238E27FC236}">
              <a16:creationId xmlns:a16="http://schemas.microsoft.com/office/drawing/2014/main" id="{00000000-0008-0000-0200-000038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69" name="Text Box 666">
          <a:extLst>
            <a:ext uri="{FF2B5EF4-FFF2-40B4-BE49-F238E27FC236}">
              <a16:creationId xmlns:a16="http://schemas.microsoft.com/office/drawing/2014/main" id="{00000000-0008-0000-0200-000039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570" name="Text Box 667">
          <a:extLst>
            <a:ext uri="{FF2B5EF4-FFF2-40B4-BE49-F238E27FC236}">
              <a16:creationId xmlns:a16="http://schemas.microsoft.com/office/drawing/2014/main" id="{00000000-0008-0000-0200-00003A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71" name="Text Box 668">
          <a:extLst>
            <a:ext uri="{FF2B5EF4-FFF2-40B4-BE49-F238E27FC236}">
              <a16:creationId xmlns:a16="http://schemas.microsoft.com/office/drawing/2014/main" id="{00000000-0008-0000-0200-00003B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72" name="Text Box 669">
          <a:extLst>
            <a:ext uri="{FF2B5EF4-FFF2-40B4-BE49-F238E27FC236}">
              <a16:creationId xmlns:a16="http://schemas.microsoft.com/office/drawing/2014/main" id="{00000000-0008-0000-0200-00003C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573" name="Text Box 670">
          <a:extLst>
            <a:ext uri="{FF2B5EF4-FFF2-40B4-BE49-F238E27FC236}">
              <a16:creationId xmlns:a16="http://schemas.microsoft.com/office/drawing/2014/main" id="{00000000-0008-0000-0200-00003D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574" name="Text Box 671">
          <a:extLst>
            <a:ext uri="{FF2B5EF4-FFF2-40B4-BE49-F238E27FC236}">
              <a16:creationId xmlns:a16="http://schemas.microsoft.com/office/drawing/2014/main" id="{00000000-0008-0000-0200-00003E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75" name="Text Box 672">
          <a:extLst>
            <a:ext uri="{FF2B5EF4-FFF2-40B4-BE49-F238E27FC236}">
              <a16:creationId xmlns:a16="http://schemas.microsoft.com/office/drawing/2014/main" id="{00000000-0008-0000-0200-00003F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76" name="Text Box 673">
          <a:extLst>
            <a:ext uri="{FF2B5EF4-FFF2-40B4-BE49-F238E27FC236}">
              <a16:creationId xmlns:a16="http://schemas.microsoft.com/office/drawing/2014/main" id="{00000000-0008-0000-0200-000040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577" name="Text Box 674">
          <a:extLst>
            <a:ext uri="{FF2B5EF4-FFF2-40B4-BE49-F238E27FC236}">
              <a16:creationId xmlns:a16="http://schemas.microsoft.com/office/drawing/2014/main" id="{00000000-0008-0000-0200-000041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78" name="Text Box 675">
          <a:extLst>
            <a:ext uri="{FF2B5EF4-FFF2-40B4-BE49-F238E27FC236}">
              <a16:creationId xmlns:a16="http://schemas.microsoft.com/office/drawing/2014/main" id="{00000000-0008-0000-0200-000042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79" name="Text Box 676">
          <a:extLst>
            <a:ext uri="{FF2B5EF4-FFF2-40B4-BE49-F238E27FC236}">
              <a16:creationId xmlns:a16="http://schemas.microsoft.com/office/drawing/2014/main" id="{00000000-0008-0000-0200-000043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580" name="Text Box 677">
          <a:extLst>
            <a:ext uri="{FF2B5EF4-FFF2-40B4-BE49-F238E27FC236}">
              <a16:creationId xmlns:a16="http://schemas.microsoft.com/office/drawing/2014/main" id="{00000000-0008-0000-0200-000044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81" name="Text Box 678">
          <a:extLst>
            <a:ext uri="{FF2B5EF4-FFF2-40B4-BE49-F238E27FC236}">
              <a16:creationId xmlns:a16="http://schemas.microsoft.com/office/drawing/2014/main" id="{00000000-0008-0000-0200-000045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82" name="Text Box 679">
          <a:extLst>
            <a:ext uri="{FF2B5EF4-FFF2-40B4-BE49-F238E27FC236}">
              <a16:creationId xmlns:a16="http://schemas.microsoft.com/office/drawing/2014/main" id="{00000000-0008-0000-0200-000046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583" name="Text Box 680">
          <a:extLst>
            <a:ext uri="{FF2B5EF4-FFF2-40B4-BE49-F238E27FC236}">
              <a16:creationId xmlns:a16="http://schemas.microsoft.com/office/drawing/2014/main" id="{00000000-0008-0000-0200-000047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84" name="Text Box 681">
          <a:extLst>
            <a:ext uri="{FF2B5EF4-FFF2-40B4-BE49-F238E27FC236}">
              <a16:creationId xmlns:a16="http://schemas.microsoft.com/office/drawing/2014/main" id="{00000000-0008-0000-0200-000048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85" name="Text Box 682">
          <a:extLst>
            <a:ext uri="{FF2B5EF4-FFF2-40B4-BE49-F238E27FC236}">
              <a16:creationId xmlns:a16="http://schemas.microsoft.com/office/drawing/2014/main" id="{00000000-0008-0000-0200-000049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586" name="Text Box 683">
          <a:extLst>
            <a:ext uri="{FF2B5EF4-FFF2-40B4-BE49-F238E27FC236}">
              <a16:creationId xmlns:a16="http://schemas.microsoft.com/office/drawing/2014/main" id="{00000000-0008-0000-0200-00004A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87" name="Text Box 684">
          <a:extLst>
            <a:ext uri="{FF2B5EF4-FFF2-40B4-BE49-F238E27FC236}">
              <a16:creationId xmlns:a16="http://schemas.microsoft.com/office/drawing/2014/main" id="{00000000-0008-0000-0200-00004B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88" name="Text Box 685">
          <a:extLst>
            <a:ext uri="{FF2B5EF4-FFF2-40B4-BE49-F238E27FC236}">
              <a16:creationId xmlns:a16="http://schemas.microsoft.com/office/drawing/2014/main" id="{00000000-0008-0000-0200-00004C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589" name="Text Box 686">
          <a:extLst>
            <a:ext uri="{FF2B5EF4-FFF2-40B4-BE49-F238E27FC236}">
              <a16:creationId xmlns:a16="http://schemas.microsoft.com/office/drawing/2014/main" id="{00000000-0008-0000-0200-00004D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90" name="Text Box 687">
          <a:extLst>
            <a:ext uri="{FF2B5EF4-FFF2-40B4-BE49-F238E27FC236}">
              <a16:creationId xmlns:a16="http://schemas.microsoft.com/office/drawing/2014/main" id="{00000000-0008-0000-0200-00004E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91" name="Text Box 688">
          <a:extLst>
            <a:ext uri="{FF2B5EF4-FFF2-40B4-BE49-F238E27FC236}">
              <a16:creationId xmlns:a16="http://schemas.microsoft.com/office/drawing/2014/main" id="{00000000-0008-0000-0200-00004F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592" name="Text Box 689">
          <a:extLst>
            <a:ext uri="{FF2B5EF4-FFF2-40B4-BE49-F238E27FC236}">
              <a16:creationId xmlns:a16="http://schemas.microsoft.com/office/drawing/2014/main" id="{00000000-0008-0000-0200-000050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593" name="Text Box 690">
          <a:extLst>
            <a:ext uri="{FF2B5EF4-FFF2-40B4-BE49-F238E27FC236}">
              <a16:creationId xmlns:a16="http://schemas.microsoft.com/office/drawing/2014/main" id="{00000000-0008-0000-0200-000051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94" name="Text Box 691">
          <a:extLst>
            <a:ext uri="{FF2B5EF4-FFF2-40B4-BE49-F238E27FC236}">
              <a16:creationId xmlns:a16="http://schemas.microsoft.com/office/drawing/2014/main" id="{00000000-0008-0000-0200-000052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95" name="Text Box 692">
          <a:extLst>
            <a:ext uri="{FF2B5EF4-FFF2-40B4-BE49-F238E27FC236}">
              <a16:creationId xmlns:a16="http://schemas.microsoft.com/office/drawing/2014/main" id="{00000000-0008-0000-0200-000053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596" name="Text Box 693">
          <a:extLst>
            <a:ext uri="{FF2B5EF4-FFF2-40B4-BE49-F238E27FC236}">
              <a16:creationId xmlns:a16="http://schemas.microsoft.com/office/drawing/2014/main" id="{00000000-0008-0000-0200-000054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97" name="Text Box 694">
          <a:extLst>
            <a:ext uri="{FF2B5EF4-FFF2-40B4-BE49-F238E27FC236}">
              <a16:creationId xmlns:a16="http://schemas.microsoft.com/office/drawing/2014/main" id="{00000000-0008-0000-0200-000055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598" name="Text Box 695">
          <a:extLst>
            <a:ext uri="{FF2B5EF4-FFF2-40B4-BE49-F238E27FC236}">
              <a16:creationId xmlns:a16="http://schemas.microsoft.com/office/drawing/2014/main" id="{00000000-0008-0000-0200-000056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599" name="Text Box 696">
          <a:extLst>
            <a:ext uri="{FF2B5EF4-FFF2-40B4-BE49-F238E27FC236}">
              <a16:creationId xmlns:a16="http://schemas.microsoft.com/office/drawing/2014/main" id="{00000000-0008-0000-0200-000057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00" name="Text Box 697">
          <a:extLst>
            <a:ext uri="{FF2B5EF4-FFF2-40B4-BE49-F238E27FC236}">
              <a16:creationId xmlns:a16="http://schemas.microsoft.com/office/drawing/2014/main" id="{00000000-0008-0000-0200-000058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01" name="Text Box 698">
          <a:extLst>
            <a:ext uri="{FF2B5EF4-FFF2-40B4-BE49-F238E27FC236}">
              <a16:creationId xmlns:a16="http://schemas.microsoft.com/office/drawing/2014/main" id="{00000000-0008-0000-0200-000059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602" name="Text Box 699">
          <a:extLst>
            <a:ext uri="{FF2B5EF4-FFF2-40B4-BE49-F238E27FC236}">
              <a16:creationId xmlns:a16="http://schemas.microsoft.com/office/drawing/2014/main" id="{00000000-0008-0000-0200-00005A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603" name="Text Box 700">
          <a:extLst>
            <a:ext uri="{FF2B5EF4-FFF2-40B4-BE49-F238E27FC236}">
              <a16:creationId xmlns:a16="http://schemas.microsoft.com/office/drawing/2014/main" id="{00000000-0008-0000-0200-00005B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04" name="Text Box 701">
          <a:extLst>
            <a:ext uri="{FF2B5EF4-FFF2-40B4-BE49-F238E27FC236}">
              <a16:creationId xmlns:a16="http://schemas.microsoft.com/office/drawing/2014/main" id="{00000000-0008-0000-0200-00005C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05" name="Text Box 702">
          <a:extLst>
            <a:ext uri="{FF2B5EF4-FFF2-40B4-BE49-F238E27FC236}">
              <a16:creationId xmlns:a16="http://schemas.microsoft.com/office/drawing/2014/main" id="{00000000-0008-0000-0200-00005D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606" name="Text Box 703">
          <a:extLst>
            <a:ext uri="{FF2B5EF4-FFF2-40B4-BE49-F238E27FC236}">
              <a16:creationId xmlns:a16="http://schemas.microsoft.com/office/drawing/2014/main" id="{00000000-0008-0000-0200-00005E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07" name="Text Box 704">
          <a:extLst>
            <a:ext uri="{FF2B5EF4-FFF2-40B4-BE49-F238E27FC236}">
              <a16:creationId xmlns:a16="http://schemas.microsoft.com/office/drawing/2014/main" id="{00000000-0008-0000-0200-00005F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08" name="Text Box 705">
          <a:extLst>
            <a:ext uri="{FF2B5EF4-FFF2-40B4-BE49-F238E27FC236}">
              <a16:creationId xmlns:a16="http://schemas.microsoft.com/office/drawing/2014/main" id="{00000000-0008-0000-0200-000060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609" name="Text Box 706">
          <a:extLst>
            <a:ext uri="{FF2B5EF4-FFF2-40B4-BE49-F238E27FC236}">
              <a16:creationId xmlns:a16="http://schemas.microsoft.com/office/drawing/2014/main" id="{00000000-0008-0000-0200-000061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610" name="Text Box 707">
          <a:extLst>
            <a:ext uri="{FF2B5EF4-FFF2-40B4-BE49-F238E27FC236}">
              <a16:creationId xmlns:a16="http://schemas.microsoft.com/office/drawing/2014/main" id="{00000000-0008-0000-0200-000062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11" name="Text Box 708">
          <a:extLst>
            <a:ext uri="{FF2B5EF4-FFF2-40B4-BE49-F238E27FC236}">
              <a16:creationId xmlns:a16="http://schemas.microsoft.com/office/drawing/2014/main" id="{00000000-0008-0000-0200-000063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12" name="Text Box 709">
          <a:extLst>
            <a:ext uri="{FF2B5EF4-FFF2-40B4-BE49-F238E27FC236}">
              <a16:creationId xmlns:a16="http://schemas.microsoft.com/office/drawing/2014/main" id="{00000000-0008-0000-0200-000064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613" name="Text Box 710">
          <a:extLst>
            <a:ext uri="{FF2B5EF4-FFF2-40B4-BE49-F238E27FC236}">
              <a16:creationId xmlns:a16="http://schemas.microsoft.com/office/drawing/2014/main" id="{00000000-0008-0000-0200-000065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14" name="Text Box 711">
          <a:extLst>
            <a:ext uri="{FF2B5EF4-FFF2-40B4-BE49-F238E27FC236}">
              <a16:creationId xmlns:a16="http://schemas.microsoft.com/office/drawing/2014/main" id="{00000000-0008-0000-0200-000066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15" name="Text Box 712">
          <a:extLst>
            <a:ext uri="{FF2B5EF4-FFF2-40B4-BE49-F238E27FC236}">
              <a16:creationId xmlns:a16="http://schemas.microsoft.com/office/drawing/2014/main" id="{00000000-0008-0000-0200-000067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616" name="Text Box 713">
          <a:extLst>
            <a:ext uri="{FF2B5EF4-FFF2-40B4-BE49-F238E27FC236}">
              <a16:creationId xmlns:a16="http://schemas.microsoft.com/office/drawing/2014/main" id="{00000000-0008-0000-0200-000068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17" name="Text Box 714">
          <a:extLst>
            <a:ext uri="{FF2B5EF4-FFF2-40B4-BE49-F238E27FC236}">
              <a16:creationId xmlns:a16="http://schemas.microsoft.com/office/drawing/2014/main" id="{00000000-0008-0000-0200-000069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18" name="Text Box 715">
          <a:extLst>
            <a:ext uri="{FF2B5EF4-FFF2-40B4-BE49-F238E27FC236}">
              <a16:creationId xmlns:a16="http://schemas.microsoft.com/office/drawing/2014/main" id="{00000000-0008-0000-0200-00006A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619" name="Text Box 716">
          <a:extLst>
            <a:ext uri="{FF2B5EF4-FFF2-40B4-BE49-F238E27FC236}">
              <a16:creationId xmlns:a16="http://schemas.microsoft.com/office/drawing/2014/main" id="{00000000-0008-0000-0200-00006B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620" name="Text Box 717">
          <a:extLst>
            <a:ext uri="{FF2B5EF4-FFF2-40B4-BE49-F238E27FC236}">
              <a16:creationId xmlns:a16="http://schemas.microsoft.com/office/drawing/2014/main" id="{00000000-0008-0000-0200-00006C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21" name="Text Box 718">
          <a:extLst>
            <a:ext uri="{FF2B5EF4-FFF2-40B4-BE49-F238E27FC236}">
              <a16:creationId xmlns:a16="http://schemas.microsoft.com/office/drawing/2014/main" id="{00000000-0008-0000-0200-00006D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22" name="Text Box 719">
          <a:extLst>
            <a:ext uri="{FF2B5EF4-FFF2-40B4-BE49-F238E27FC236}">
              <a16:creationId xmlns:a16="http://schemas.microsoft.com/office/drawing/2014/main" id="{00000000-0008-0000-0200-00006E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623" name="Text Box 720">
          <a:extLst>
            <a:ext uri="{FF2B5EF4-FFF2-40B4-BE49-F238E27FC236}">
              <a16:creationId xmlns:a16="http://schemas.microsoft.com/office/drawing/2014/main" id="{00000000-0008-0000-0200-00006F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24" name="Text Box 721">
          <a:extLst>
            <a:ext uri="{FF2B5EF4-FFF2-40B4-BE49-F238E27FC236}">
              <a16:creationId xmlns:a16="http://schemas.microsoft.com/office/drawing/2014/main" id="{00000000-0008-0000-0200-000070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25" name="Text Box 722">
          <a:extLst>
            <a:ext uri="{FF2B5EF4-FFF2-40B4-BE49-F238E27FC236}">
              <a16:creationId xmlns:a16="http://schemas.microsoft.com/office/drawing/2014/main" id="{00000000-0008-0000-0200-000071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626" name="Text Box 723">
          <a:extLst>
            <a:ext uri="{FF2B5EF4-FFF2-40B4-BE49-F238E27FC236}">
              <a16:creationId xmlns:a16="http://schemas.microsoft.com/office/drawing/2014/main" id="{00000000-0008-0000-0200-000072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627" name="Text Box 724">
          <a:extLst>
            <a:ext uri="{FF2B5EF4-FFF2-40B4-BE49-F238E27FC236}">
              <a16:creationId xmlns:a16="http://schemas.microsoft.com/office/drawing/2014/main" id="{00000000-0008-0000-0200-000073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28" name="Text Box 725">
          <a:extLst>
            <a:ext uri="{FF2B5EF4-FFF2-40B4-BE49-F238E27FC236}">
              <a16:creationId xmlns:a16="http://schemas.microsoft.com/office/drawing/2014/main" id="{00000000-0008-0000-0200-000074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29" name="Text Box 726">
          <a:extLst>
            <a:ext uri="{FF2B5EF4-FFF2-40B4-BE49-F238E27FC236}">
              <a16:creationId xmlns:a16="http://schemas.microsoft.com/office/drawing/2014/main" id="{00000000-0008-0000-0200-000075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630" name="Text Box 727">
          <a:extLst>
            <a:ext uri="{FF2B5EF4-FFF2-40B4-BE49-F238E27FC236}">
              <a16:creationId xmlns:a16="http://schemas.microsoft.com/office/drawing/2014/main" id="{00000000-0008-0000-0200-000076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31" name="Text Box 728">
          <a:extLst>
            <a:ext uri="{FF2B5EF4-FFF2-40B4-BE49-F238E27FC236}">
              <a16:creationId xmlns:a16="http://schemas.microsoft.com/office/drawing/2014/main" id="{00000000-0008-0000-0200-000077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32" name="Text Box 729">
          <a:extLst>
            <a:ext uri="{FF2B5EF4-FFF2-40B4-BE49-F238E27FC236}">
              <a16:creationId xmlns:a16="http://schemas.microsoft.com/office/drawing/2014/main" id="{00000000-0008-0000-0200-000078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633" name="Text Box 730">
          <a:extLst>
            <a:ext uri="{FF2B5EF4-FFF2-40B4-BE49-F238E27FC236}">
              <a16:creationId xmlns:a16="http://schemas.microsoft.com/office/drawing/2014/main" id="{00000000-0008-0000-0200-000079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34" name="Text Box 731">
          <a:extLst>
            <a:ext uri="{FF2B5EF4-FFF2-40B4-BE49-F238E27FC236}">
              <a16:creationId xmlns:a16="http://schemas.microsoft.com/office/drawing/2014/main" id="{00000000-0008-0000-0200-00007A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35" name="Text Box 732">
          <a:extLst>
            <a:ext uri="{FF2B5EF4-FFF2-40B4-BE49-F238E27FC236}">
              <a16:creationId xmlns:a16="http://schemas.microsoft.com/office/drawing/2014/main" id="{00000000-0008-0000-0200-00007B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636" name="Text Box 733">
          <a:extLst>
            <a:ext uri="{FF2B5EF4-FFF2-40B4-BE49-F238E27FC236}">
              <a16:creationId xmlns:a16="http://schemas.microsoft.com/office/drawing/2014/main" id="{00000000-0008-0000-0200-00007C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637" name="Text Box 734">
          <a:extLst>
            <a:ext uri="{FF2B5EF4-FFF2-40B4-BE49-F238E27FC236}">
              <a16:creationId xmlns:a16="http://schemas.microsoft.com/office/drawing/2014/main" id="{00000000-0008-0000-0200-00007D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38" name="Text Box 735">
          <a:extLst>
            <a:ext uri="{FF2B5EF4-FFF2-40B4-BE49-F238E27FC236}">
              <a16:creationId xmlns:a16="http://schemas.microsoft.com/office/drawing/2014/main" id="{00000000-0008-0000-0200-00007E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39" name="Text Box 736">
          <a:extLst>
            <a:ext uri="{FF2B5EF4-FFF2-40B4-BE49-F238E27FC236}">
              <a16:creationId xmlns:a16="http://schemas.microsoft.com/office/drawing/2014/main" id="{00000000-0008-0000-0200-00007F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640" name="Text Box 737">
          <a:extLst>
            <a:ext uri="{FF2B5EF4-FFF2-40B4-BE49-F238E27FC236}">
              <a16:creationId xmlns:a16="http://schemas.microsoft.com/office/drawing/2014/main" id="{00000000-0008-0000-0200-000080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41" name="Text Box 738">
          <a:extLst>
            <a:ext uri="{FF2B5EF4-FFF2-40B4-BE49-F238E27FC236}">
              <a16:creationId xmlns:a16="http://schemas.microsoft.com/office/drawing/2014/main" id="{00000000-0008-0000-0200-000081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42" name="Text Box 739">
          <a:extLst>
            <a:ext uri="{FF2B5EF4-FFF2-40B4-BE49-F238E27FC236}">
              <a16:creationId xmlns:a16="http://schemas.microsoft.com/office/drawing/2014/main" id="{00000000-0008-0000-0200-000082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643" name="Text Box 740">
          <a:extLst>
            <a:ext uri="{FF2B5EF4-FFF2-40B4-BE49-F238E27FC236}">
              <a16:creationId xmlns:a16="http://schemas.microsoft.com/office/drawing/2014/main" id="{00000000-0008-0000-0200-000083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644" name="Text Box 741">
          <a:extLst>
            <a:ext uri="{FF2B5EF4-FFF2-40B4-BE49-F238E27FC236}">
              <a16:creationId xmlns:a16="http://schemas.microsoft.com/office/drawing/2014/main" id="{00000000-0008-0000-0200-000084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45" name="Text Box 742">
          <a:extLst>
            <a:ext uri="{FF2B5EF4-FFF2-40B4-BE49-F238E27FC236}">
              <a16:creationId xmlns:a16="http://schemas.microsoft.com/office/drawing/2014/main" id="{00000000-0008-0000-0200-000085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46" name="Text Box 743">
          <a:extLst>
            <a:ext uri="{FF2B5EF4-FFF2-40B4-BE49-F238E27FC236}">
              <a16:creationId xmlns:a16="http://schemas.microsoft.com/office/drawing/2014/main" id="{00000000-0008-0000-0200-000086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647" name="Text Box 744">
          <a:extLst>
            <a:ext uri="{FF2B5EF4-FFF2-40B4-BE49-F238E27FC236}">
              <a16:creationId xmlns:a16="http://schemas.microsoft.com/office/drawing/2014/main" id="{00000000-0008-0000-0200-000087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48" name="Text Box 745">
          <a:extLst>
            <a:ext uri="{FF2B5EF4-FFF2-40B4-BE49-F238E27FC236}">
              <a16:creationId xmlns:a16="http://schemas.microsoft.com/office/drawing/2014/main" id="{00000000-0008-0000-0200-000088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49" name="Text Box 746">
          <a:extLst>
            <a:ext uri="{FF2B5EF4-FFF2-40B4-BE49-F238E27FC236}">
              <a16:creationId xmlns:a16="http://schemas.microsoft.com/office/drawing/2014/main" id="{00000000-0008-0000-0200-000089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650" name="Text Box 747">
          <a:extLst>
            <a:ext uri="{FF2B5EF4-FFF2-40B4-BE49-F238E27FC236}">
              <a16:creationId xmlns:a16="http://schemas.microsoft.com/office/drawing/2014/main" id="{00000000-0008-0000-0200-00008A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51" name="Text Box 748">
          <a:extLst>
            <a:ext uri="{FF2B5EF4-FFF2-40B4-BE49-F238E27FC236}">
              <a16:creationId xmlns:a16="http://schemas.microsoft.com/office/drawing/2014/main" id="{00000000-0008-0000-0200-00008B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52" name="Text Box 749">
          <a:extLst>
            <a:ext uri="{FF2B5EF4-FFF2-40B4-BE49-F238E27FC236}">
              <a16:creationId xmlns:a16="http://schemas.microsoft.com/office/drawing/2014/main" id="{00000000-0008-0000-0200-00008C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653" name="Text Box 750">
          <a:extLst>
            <a:ext uri="{FF2B5EF4-FFF2-40B4-BE49-F238E27FC236}">
              <a16:creationId xmlns:a16="http://schemas.microsoft.com/office/drawing/2014/main" id="{00000000-0008-0000-0200-00008D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54" name="Text Box 751">
          <a:extLst>
            <a:ext uri="{FF2B5EF4-FFF2-40B4-BE49-F238E27FC236}">
              <a16:creationId xmlns:a16="http://schemas.microsoft.com/office/drawing/2014/main" id="{00000000-0008-0000-0200-00008E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55" name="Text Box 752">
          <a:extLst>
            <a:ext uri="{FF2B5EF4-FFF2-40B4-BE49-F238E27FC236}">
              <a16:creationId xmlns:a16="http://schemas.microsoft.com/office/drawing/2014/main" id="{00000000-0008-0000-0200-00008F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656" name="Text Box 753">
          <a:extLst>
            <a:ext uri="{FF2B5EF4-FFF2-40B4-BE49-F238E27FC236}">
              <a16:creationId xmlns:a16="http://schemas.microsoft.com/office/drawing/2014/main" id="{00000000-0008-0000-0200-000090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57" name="Text Box 754">
          <a:extLst>
            <a:ext uri="{FF2B5EF4-FFF2-40B4-BE49-F238E27FC236}">
              <a16:creationId xmlns:a16="http://schemas.microsoft.com/office/drawing/2014/main" id="{00000000-0008-0000-0200-000091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58" name="Text Box 755">
          <a:extLst>
            <a:ext uri="{FF2B5EF4-FFF2-40B4-BE49-F238E27FC236}">
              <a16:creationId xmlns:a16="http://schemas.microsoft.com/office/drawing/2014/main" id="{00000000-0008-0000-0200-000092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659" name="Text Box 756">
          <a:extLst>
            <a:ext uri="{FF2B5EF4-FFF2-40B4-BE49-F238E27FC236}">
              <a16:creationId xmlns:a16="http://schemas.microsoft.com/office/drawing/2014/main" id="{00000000-0008-0000-0200-000093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60" name="Text Box 757">
          <a:extLst>
            <a:ext uri="{FF2B5EF4-FFF2-40B4-BE49-F238E27FC236}">
              <a16:creationId xmlns:a16="http://schemas.microsoft.com/office/drawing/2014/main" id="{00000000-0008-0000-0200-000094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61" name="Text Box 758">
          <a:extLst>
            <a:ext uri="{FF2B5EF4-FFF2-40B4-BE49-F238E27FC236}">
              <a16:creationId xmlns:a16="http://schemas.microsoft.com/office/drawing/2014/main" id="{00000000-0008-0000-0200-000095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662" name="Text Box 759">
          <a:extLst>
            <a:ext uri="{FF2B5EF4-FFF2-40B4-BE49-F238E27FC236}">
              <a16:creationId xmlns:a16="http://schemas.microsoft.com/office/drawing/2014/main" id="{00000000-0008-0000-0200-000096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663" name="Text Box 760">
          <a:extLst>
            <a:ext uri="{FF2B5EF4-FFF2-40B4-BE49-F238E27FC236}">
              <a16:creationId xmlns:a16="http://schemas.microsoft.com/office/drawing/2014/main" id="{00000000-0008-0000-0200-000097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64" name="Text Box 761">
          <a:extLst>
            <a:ext uri="{FF2B5EF4-FFF2-40B4-BE49-F238E27FC236}">
              <a16:creationId xmlns:a16="http://schemas.microsoft.com/office/drawing/2014/main" id="{00000000-0008-0000-0200-000098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65" name="Text Box 762">
          <a:extLst>
            <a:ext uri="{FF2B5EF4-FFF2-40B4-BE49-F238E27FC236}">
              <a16:creationId xmlns:a16="http://schemas.microsoft.com/office/drawing/2014/main" id="{00000000-0008-0000-0200-000099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666" name="Text Box 763">
          <a:extLst>
            <a:ext uri="{FF2B5EF4-FFF2-40B4-BE49-F238E27FC236}">
              <a16:creationId xmlns:a16="http://schemas.microsoft.com/office/drawing/2014/main" id="{00000000-0008-0000-0200-00009A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67" name="Text Box 764">
          <a:extLst>
            <a:ext uri="{FF2B5EF4-FFF2-40B4-BE49-F238E27FC236}">
              <a16:creationId xmlns:a16="http://schemas.microsoft.com/office/drawing/2014/main" id="{00000000-0008-0000-0200-00009B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68" name="Text Box 765">
          <a:extLst>
            <a:ext uri="{FF2B5EF4-FFF2-40B4-BE49-F238E27FC236}">
              <a16:creationId xmlns:a16="http://schemas.microsoft.com/office/drawing/2014/main" id="{00000000-0008-0000-0200-00009C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669" name="Text Box 766">
          <a:extLst>
            <a:ext uri="{FF2B5EF4-FFF2-40B4-BE49-F238E27FC236}">
              <a16:creationId xmlns:a16="http://schemas.microsoft.com/office/drawing/2014/main" id="{00000000-0008-0000-0200-00009D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70" name="Text Box 767">
          <a:extLst>
            <a:ext uri="{FF2B5EF4-FFF2-40B4-BE49-F238E27FC236}">
              <a16:creationId xmlns:a16="http://schemas.microsoft.com/office/drawing/2014/main" id="{00000000-0008-0000-0200-00009E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71" name="Text Box 768">
          <a:extLst>
            <a:ext uri="{FF2B5EF4-FFF2-40B4-BE49-F238E27FC236}">
              <a16:creationId xmlns:a16="http://schemas.microsoft.com/office/drawing/2014/main" id="{00000000-0008-0000-0200-00009F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672" name="Text Box 769">
          <a:extLst>
            <a:ext uri="{FF2B5EF4-FFF2-40B4-BE49-F238E27FC236}">
              <a16:creationId xmlns:a16="http://schemas.microsoft.com/office/drawing/2014/main" id="{00000000-0008-0000-0200-0000A0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73" name="Text Box 770">
          <a:extLst>
            <a:ext uri="{FF2B5EF4-FFF2-40B4-BE49-F238E27FC236}">
              <a16:creationId xmlns:a16="http://schemas.microsoft.com/office/drawing/2014/main" id="{00000000-0008-0000-0200-0000A1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74" name="Text Box 771">
          <a:extLst>
            <a:ext uri="{FF2B5EF4-FFF2-40B4-BE49-F238E27FC236}">
              <a16:creationId xmlns:a16="http://schemas.microsoft.com/office/drawing/2014/main" id="{00000000-0008-0000-0200-0000A2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675" name="Text Box 772">
          <a:extLst>
            <a:ext uri="{FF2B5EF4-FFF2-40B4-BE49-F238E27FC236}">
              <a16:creationId xmlns:a16="http://schemas.microsoft.com/office/drawing/2014/main" id="{00000000-0008-0000-0200-0000A3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76" name="Text Box 773">
          <a:extLst>
            <a:ext uri="{FF2B5EF4-FFF2-40B4-BE49-F238E27FC236}">
              <a16:creationId xmlns:a16="http://schemas.microsoft.com/office/drawing/2014/main" id="{00000000-0008-0000-0200-0000A4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77" name="Text Box 774">
          <a:extLst>
            <a:ext uri="{FF2B5EF4-FFF2-40B4-BE49-F238E27FC236}">
              <a16:creationId xmlns:a16="http://schemas.microsoft.com/office/drawing/2014/main" id="{00000000-0008-0000-0200-0000A5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678" name="Text Box 775">
          <a:extLst>
            <a:ext uri="{FF2B5EF4-FFF2-40B4-BE49-F238E27FC236}">
              <a16:creationId xmlns:a16="http://schemas.microsoft.com/office/drawing/2014/main" id="{00000000-0008-0000-0200-0000A6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79" name="Text Box 776">
          <a:extLst>
            <a:ext uri="{FF2B5EF4-FFF2-40B4-BE49-F238E27FC236}">
              <a16:creationId xmlns:a16="http://schemas.microsoft.com/office/drawing/2014/main" id="{00000000-0008-0000-0200-0000A7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80" name="Text Box 777">
          <a:extLst>
            <a:ext uri="{FF2B5EF4-FFF2-40B4-BE49-F238E27FC236}">
              <a16:creationId xmlns:a16="http://schemas.microsoft.com/office/drawing/2014/main" id="{00000000-0008-0000-0200-0000A8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681" name="Text Box 778">
          <a:extLst>
            <a:ext uri="{FF2B5EF4-FFF2-40B4-BE49-F238E27FC236}">
              <a16:creationId xmlns:a16="http://schemas.microsoft.com/office/drawing/2014/main" id="{00000000-0008-0000-0200-0000A9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682" name="Text Box 779">
          <a:extLst>
            <a:ext uri="{FF2B5EF4-FFF2-40B4-BE49-F238E27FC236}">
              <a16:creationId xmlns:a16="http://schemas.microsoft.com/office/drawing/2014/main" id="{00000000-0008-0000-0200-0000AA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83" name="Text Box 780">
          <a:extLst>
            <a:ext uri="{FF2B5EF4-FFF2-40B4-BE49-F238E27FC236}">
              <a16:creationId xmlns:a16="http://schemas.microsoft.com/office/drawing/2014/main" id="{00000000-0008-0000-0200-0000AB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84" name="Text Box 781">
          <a:extLst>
            <a:ext uri="{FF2B5EF4-FFF2-40B4-BE49-F238E27FC236}">
              <a16:creationId xmlns:a16="http://schemas.microsoft.com/office/drawing/2014/main" id="{00000000-0008-0000-0200-0000AC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685" name="Text Box 782">
          <a:extLst>
            <a:ext uri="{FF2B5EF4-FFF2-40B4-BE49-F238E27FC236}">
              <a16:creationId xmlns:a16="http://schemas.microsoft.com/office/drawing/2014/main" id="{00000000-0008-0000-0200-0000AD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86" name="Text Box 783">
          <a:extLst>
            <a:ext uri="{FF2B5EF4-FFF2-40B4-BE49-F238E27FC236}">
              <a16:creationId xmlns:a16="http://schemas.microsoft.com/office/drawing/2014/main" id="{00000000-0008-0000-0200-0000AE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87" name="Text Box 784">
          <a:extLst>
            <a:ext uri="{FF2B5EF4-FFF2-40B4-BE49-F238E27FC236}">
              <a16:creationId xmlns:a16="http://schemas.microsoft.com/office/drawing/2014/main" id="{00000000-0008-0000-0200-0000AF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688" name="Text Box 785">
          <a:extLst>
            <a:ext uri="{FF2B5EF4-FFF2-40B4-BE49-F238E27FC236}">
              <a16:creationId xmlns:a16="http://schemas.microsoft.com/office/drawing/2014/main" id="{00000000-0008-0000-0200-0000B0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89" name="Text Box 786">
          <a:extLst>
            <a:ext uri="{FF2B5EF4-FFF2-40B4-BE49-F238E27FC236}">
              <a16:creationId xmlns:a16="http://schemas.microsoft.com/office/drawing/2014/main" id="{00000000-0008-0000-0200-0000B1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90" name="Text Box 787">
          <a:extLst>
            <a:ext uri="{FF2B5EF4-FFF2-40B4-BE49-F238E27FC236}">
              <a16:creationId xmlns:a16="http://schemas.microsoft.com/office/drawing/2014/main" id="{00000000-0008-0000-0200-0000B2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691" name="Text Box 788">
          <a:extLst>
            <a:ext uri="{FF2B5EF4-FFF2-40B4-BE49-F238E27FC236}">
              <a16:creationId xmlns:a16="http://schemas.microsoft.com/office/drawing/2014/main" id="{00000000-0008-0000-0200-0000B3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92" name="Text Box 789">
          <a:extLst>
            <a:ext uri="{FF2B5EF4-FFF2-40B4-BE49-F238E27FC236}">
              <a16:creationId xmlns:a16="http://schemas.microsoft.com/office/drawing/2014/main" id="{00000000-0008-0000-0200-0000B4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93" name="Text Box 790">
          <a:extLst>
            <a:ext uri="{FF2B5EF4-FFF2-40B4-BE49-F238E27FC236}">
              <a16:creationId xmlns:a16="http://schemas.microsoft.com/office/drawing/2014/main" id="{00000000-0008-0000-0200-0000B5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694" name="Text Box 791">
          <a:extLst>
            <a:ext uri="{FF2B5EF4-FFF2-40B4-BE49-F238E27FC236}">
              <a16:creationId xmlns:a16="http://schemas.microsoft.com/office/drawing/2014/main" id="{00000000-0008-0000-0200-0000B6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95" name="Text Box 792">
          <a:extLst>
            <a:ext uri="{FF2B5EF4-FFF2-40B4-BE49-F238E27FC236}">
              <a16:creationId xmlns:a16="http://schemas.microsoft.com/office/drawing/2014/main" id="{00000000-0008-0000-0200-0000B7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96" name="Text Box 793">
          <a:extLst>
            <a:ext uri="{FF2B5EF4-FFF2-40B4-BE49-F238E27FC236}">
              <a16:creationId xmlns:a16="http://schemas.microsoft.com/office/drawing/2014/main" id="{00000000-0008-0000-0200-0000B8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697" name="Text Box 794">
          <a:extLst>
            <a:ext uri="{FF2B5EF4-FFF2-40B4-BE49-F238E27FC236}">
              <a16:creationId xmlns:a16="http://schemas.microsoft.com/office/drawing/2014/main" id="{00000000-0008-0000-0200-0000B9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98" name="Text Box 795">
          <a:extLst>
            <a:ext uri="{FF2B5EF4-FFF2-40B4-BE49-F238E27FC236}">
              <a16:creationId xmlns:a16="http://schemas.microsoft.com/office/drawing/2014/main" id="{00000000-0008-0000-0200-0000BA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699" name="Text Box 796">
          <a:extLst>
            <a:ext uri="{FF2B5EF4-FFF2-40B4-BE49-F238E27FC236}">
              <a16:creationId xmlns:a16="http://schemas.microsoft.com/office/drawing/2014/main" id="{00000000-0008-0000-0200-0000BB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700" name="Text Box 797">
          <a:extLst>
            <a:ext uri="{FF2B5EF4-FFF2-40B4-BE49-F238E27FC236}">
              <a16:creationId xmlns:a16="http://schemas.microsoft.com/office/drawing/2014/main" id="{00000000-0008-0000-0200-0000BC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701" name="Text Box 798">
          <a:extLst>
            <a:ext uri="{FF2B5EF4-FFF2-40B4-BE49-F238E27FC236}">
              <a16:creationId xmlns:a16="http://schemas.microsoft.com/office/drawing/2014/main" id="{00000000-0008-0000-0200-0000BD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02" name="Text Box 799">
          <a:extLst>
            <a:ext uri="{FF2B5EF4-FFF2-40B4-BE49-F238E27FC236}">
              <a16:creationId xmlns:a16="http://schemas.microsoft.com/office/drawing/2014/main" id="{00000000-0008-0000-0200-0000BE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03" name="Text Box 800">
          <a:extLst>
            <a:ext uri="{FF2B5EF4-FFF2-40B4-BE49-F238E27FC236}">
              <a16:creationId xmlns:a16="http://schemas.microsoft.com/office/drawing/2014/main" id="{00000000-0008-0000-0200-0000BF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704" name="Text Box 801">
          <a:extLst>
            <a:ext uri="{FF2B5EF4-FFF2-40B4-BE49-F238E27FC236}">
              <a16:creationId xmlns:a16="http://schemas.microsoft.com/office/drawing/2014/main" id="{00000000-0008-0000-0200-0000C0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05" name="Text Box 802">
          <a:extLst>
            <a:ext uri="{FF2B5EF4-FFF2-40B4-BE49-F238E27FC236}">
              <a16:creationId xmlns:a16="http://schemas.microsoft.com/office/drawing/2014/main" id="{00000000-0008-0000-0200-0000C1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06" name="Text Box 803">
          <a:extLst>
            <a:ext uri="{FF2B5EF4-FFF2-40B4-BE49-F238E27FC236}">
              <a16:creationId xmlns:a16="http://schemas.microsoft.com/office/drawing/2014/main" id="{00000000-0008-0000-0200-0000C2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707" name="Text Box 804">
          <a:extLst>
            <a:ext uri="{FF2B5EF4-FFF2-40B4-BE49-F238E27FC236}">
              <a16:creationId xmlns:a16="http://schemas.microsoft.com/office/drawing/2014/main" id="{00000000-0008-0000-0200-0000C3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08" name="Text Box 805">
          <a:extLst>
            <a:ext uri="{FF2B5EF4-FFF2-40B4-BE49-F238E27FC236}">
              <a16:creationId xmlns:a16="http://schemas.microsoft.com/office/drawing/2014/main" id="{00000000-0008-0000-0200-0000C4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09" name="Text Box 806">
          <a:extLst>
            <a:ext uri="{FF2B5EF4-FFF2-40B4-BE49-F238E27FC236}">
              <a16:creationId xmlns:a16="http://schemas.microsoft.com/office/drawing/2014/main" id="{00000000-0008-0000-0200-0000C5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710" name="Text Box 807">
          <a:extLst>
            <a:ext uri="{FF2B5EF4-FFF2-40B4-BE49-F238E27FC236}">
              <a16:creationId xmlns:a16="http://schemas.microsoft.com/office/drawing/2014/main" id="{00000000-0008-0000-0200-0000C6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11" name="Text Box 808">
          <a:extLst>
            <a:ext uri="{FF2B5EF4-FFF2-40B4-BE49-F238E27FC236}">
              <a16:creationId xmlns:a16="http://schemas.microsoft.com/office/drawing/2014/main" id="{00000000-0008-0000-0200-0000C7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12" name="Text Box 809">
          <a:extLst>
            <a:ext uri="{FF2B5EF4-FFF2-40B4-BE49-F238E27FC236}">
              <a16:creationId xmlns:a16="http://schemas.microsoft.com/office/drawing/2014/main" id="{00000000-0008-0000-0200-0000C8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713" name="Text Box 810">
          <a:extLst>
            <a:ext uri="{FF2B5EF4-FFF2-40B4-BE49-F238E27FC236}">
              <a16:creationId xmlns:a16="http://schemas.microsoft.com/office/drawing/2014/main" id="{00000000-0008-0000-0200-0000C9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14" name="Text Box 811">
          <a:extLst>
            <a:ext uri="{FF2B5EF4-FFF2-40B4-BE49-F238E27FC236}">
              <a16:creationId xmlns:a16="http://schemas.microsoft.com/office/drawing/2014/main" id="{00000000-0008-0000-0200-0000CA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15" name="Text Box 812">
          <a:extLst>
            <a:ext uri="{FF2B5EF4-FFF2-40B4-BE49-F238E27FC236}">
              <a16:creationId xmlns:a16="http://schemas.microsoft.com/office/drawing/2014/main" id="{00000000-0008-0000-0200-0000CB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716" name="Text Box 813">
          <a:extLst>
            <a:ext uri="{FF2B5EF4-FFF2-40B4-BE49-F238E27FC236}">
              <a16:creationId xmlns:a16="http://schemas.microsoft.com/office/drawing/2014/main" id="{00000000-0008-0000-0200-0000CC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17" name="Text Box 814">
          <a:extLst>
            <a:ext uri="{FF2B5EF4-FFF2-40B4-BE49-F238E27FC236}">
              <a16:creationId xmlns:a16="http://schemas.microsoft.com/office/drawing/2014/main" id="{00000000-0008-0000-0200-0000CD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18" name="Text Box 815">
          <a:extLst>
            <a:ext uri="{FF2B5EF4-FFF2-40B4-BE49-F238E27FC236}">
              <a16:creationId xmlns:a16="http://schemas.microsoft.com/office/drawing/2014/main" id="{00000000-0008-0000-0200-0000CE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719" name="Text Box 816">
          <a:extLst>
            <a:ext uri="{FF2B5EF4-FFF2-40B4-BE49-F238E27FC236}">
              <a16:creationId xmlns:a16="http://schemas.microsoft.com/office/drawing/2014/main" id="{00000000-0008-0000-0200-0000CF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720" name="Text Box 817">
          <a:extLst>
            <a:ext uri="{FF2B5EF4-FFF2-40B4-BE49-F238E27FC236}">
              <a16:creationId xmlns:a16="http://schemas.microsoft.com/office/drawing/2014/main" id="{00000000-0008-0000-0200-0000D0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21" name="Text Box 818">
          <a:extLst>
            <a:ext uri="{FF2B5EF4-FFF2-40B4-BE49-F238E27FC236}">
              <a16:creationId xmlns:a16="http://schemas.microsoft.com/office/drawing/2014/main" id="{00000000-0008-0000-0200-0000D1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22" name="Text Box 819">
          <a:extLst>
            <a:ext uri="{FF2B5EF4-FFF2-40B4-BE49-F238E27FC236}">
              <a16:creationId xmlns:a16="http://schemas.microsoft.com/office/drawing/2014/main" id="{00000000-0008-0000-0200-0000D2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723" name="Text Box 820">
          <a:extLst>
            <a:ext uri="{FF2B5EF4-FFF2-40B4-BE49-F238E27FC236}">
              <a16:creationId xmlns:a16="http://schemas.microsoft.com/office/drawing/2014/main" id="{00000000-0008-0000-0200-0000D3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24" name="Text Box 821">
          <a:extLst>
            <a:ext uri="{FF2B5EF4-FFF2-40B4-BE49-F238E27FC236}">
              <a16:creationId xmlns:a16="http://schemas.microsoft.com/office/drawing/2014/main" id="{00000000-0008-0000-0200-0000D4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25" name="Text Box 822">
          <a:extLst>
            <a:ext uri="{FF2B5EF4-FFF2-40B4-BE49-F238E27FC236}">
              <a16:creationId xmlns:a16="http://schemas.microsoft.com/office/drawing/2014/main" id="{00000000-0008-0000-0200-0000D5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726" name="Text Box 823">
          <a:extLst>
            <a:ext uri="{FF2B5EF4-FFF2-40B4-BE49-F238E27FC236}">
              <a16:creationId xmlns:a16="http://schemas.microsoft.com/office/drawing/2014/main" id="{00000000-0008-0000-0200-0000D6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27" name="Text Box 824">
          <a:extLst>
            <a:ext uri="{FF2B5EF4-FFF2-40B4-BE49-F238E27FC236}">
              <a16:creationId xmlns:a16="http://schemas.microsoft.com/office/drawing/2014/main" id="{00000000-0008-0000-0200-0000D7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28" name="Text Box 825">
          <a:extLst>
            <a:ext uri="{FF2B5EF4-FFF2-40B4-BE49-F238E27FC236}">
              <a16:creationId xmlns:a16="http://schemas.microsoft.com/office/drawing/2014/main" id="{00000000-0008-0000-0200-0000D8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28574</xdr:rowOff>
    </xdr:to>
    <xdr:sp macro="" textlink="">
      <xdr:nvSpPr>
        <xdr:cNvPr id="729" name="Text Box 826">
          <a:extLst>
            <a:ext uri="{FF2B5EF4-FFF2-40B4-BE49-F238E27FC236}">
              <a16:creationId xmlns:a16="http://schemas.microsoft.com/office/drawing/2014/main" id="{00000000-0008-0000-0200-0000D9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30" name="Text Box 827">
          <a:extLst>
            <a:ext uri="{FF2B5EF4-FFF2-40B4-BE49-F238E27FC236}">
              <a16:creationId xmlns:a16="http://schemas.microsoft.com/office/drawing/2014/main" id="{00000000-0008-0000-0200-0000DA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31" name="Text Box 828">
          <a:extLst>
            <a:ext uri="{FF2B5EF4-FFF2-40B4-BE49-F238E27FC236}">
              <a16:creationId xmlns:a16="http://schemas.microsoft.com/office/drawing/2014/main" id="{00000000-0008-0000-0200-0000DB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732" name="Text Box 829">
          <a:extLst>
            <a:ext uri="{FF2B5EF4-FFF2-40B4-BE49-F238E27FC236}">
              <a16:creationId xmlns:a16="http://schemas.microsoft.com/office/drawing/2014/main" id="{00000000-0008-0000-0200-0000D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33" name="Text Box 830">
          <a:extLst>
            <a:ext uri="{FF2B5EF4-FFF2-40B4-BE49-F238E27FC236}">
              <a16:creationId xmlns:a16="http://schemas.microsoft.com/office/drawing/2014/main" id="{00000000-0008-0000-0200-0000DD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34" name="Text Box 831">
          <a:extLst>
            <a:ext uri="{FF2B5EF4-FFF2-40B4-BE49-F238E27FC236}">
              <a16:creationId xmlns:a16="http://schemas.microsoft.com/office/drawing/2014/main" id="{00000000-0008-0000-0200-0000DE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735" name="Text Box 832">
          <a:extLst>
            <a:ext uri="{FF2B5EF4-FFF2-40B4-BE49-F238E27FC236}">
              <a16:creationId xmlns:a16="http://schemas.microsoft.com/office/drawing/2014/main" id="{00000000-0008-0000-0200-0000D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36" name="Text Box 833">
          <a:extLst>
            <a:ext uri="{FF2B5EF4-FFF2-40B4-BE49-F238E27FC236}">
              <a16:creationId xmlns:a16="http://schemas.microsoft.com/office/drawing/2014/main" id="{00000000-0008-0000-0200-0000E0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37" name="Text Box 834">
          <a:extLst>
            <a:ext uri="{FF2B5EF4-FFF2-40B4-BE49-F238E27FC236}">
              <a16:creationId xmlns:a16="http://schemas.microsoft.com/office/drawing/2014/main" id="{00000000-0008-0000-0200-0000E1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738" name="Text Box 835">
          <a:extLst>
            <a:ext uri="{FF2B5EF4-FFF2-40B4-BE49-F238E27FC236}">
              <a16:creationId xmlns:a16="http://schemas.microsoft.com/office/drawing/2014/main" id="{00000000-0008-0000-0200-0000E2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739" name="Text Box 836">
          <a:extLst>
            <a:ext uri="{FF2B5EF4-FFF2-40B4-BE49-F238E27FC236}">
              <a16:creationId xmlns:a16="http://schemas.microsoft.com/office/drawing/2014/main" id="{00000000-0008-0000-0200-0000E3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40" name="Text Box 837">
          <a:extLst>
            <a:ext uri="{FF2B5EF4-FFF2-40B4-BE49-F238E27FC236}">
              <a16:creationId xmlns:a16="http://schemas.microsoft.com/office/drawing/2014/main" id="{00000000-0008-0000-0200-0000E4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41" name="Text Box 838">
          <a:extLst>
            <a:ext uri="{FF2B5EF4-FFF2-40B4-BE49-F238E27FC236}">
              <a16:creationId xmlns:a16="http://schemas.microsoft.com/office/drawing/2014/main" id="{00000000-0008-0000-0200-0000E5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742" name="Text Box 839">
          <a:extLst>
            <a:ext uri="{FF2B5EF4-FFF2-40B4-BE49-F238E27FC236}">
              <a16:creationId xmlns:a16="http://schemas.microsoft.com/office/drawing/2014/main" id="{00000000-0008-0000-0200-0000E6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43" name="Text Box 840">
          <a:extLst>
            <a:ext uri="{FF2B5EF4-FFF2-40B4-BE49-F238E27FC236}">
              <a16:creationId xmlns:a16="http://schemas.microsoft.com/office/drawing/2014/main" id="{00000000-0008-0000-0200-0000E7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44" name="Text Box 841">
          <a:extLst>
            <a:ext uri="{FF2B5EF4-FFF2-40B4-BE49-F238E27FC236}">
              <a16:creationId xmlns:a16="http://schemas.microsoft.com/office/drawing/2014/main" id="{00000000-0008-0000-0200-0000E8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745" name="Text Box 842">
          <a:extLst>
            <a:ext uri="{FF2B5EF4-FFF2-40B4-BE49-F238E27FC236}">
              <a16:creationId xmlns:a16="http://schemas.microsoft.com/office/drawing/2014/main" id="{00000000-0008-0000-0200-0000E9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46" name="Text Box 843">
          <a:extLst>
            <a:ext uri="{FF2B5EF4-FFF2-40B4-BE49-F238E27FC236}">
              <a16:creationId xmlns:a16="http://schemas.microsoft.com/office/drawing/2014/main" id="{00000000-0008-0000-0200-0000EA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47" name="Text Box 844">
          <a:extLst>
            <a:ext uri="{FF2B5EF4-FFF2-40B4-BE49-F238E27FC236}">
              <a16:creationId xmlns:a16="http://schemas.microsoft.com/office/drawing/2014/main" id="{00000000-0008-0000-0200-0000EB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28575</xdr:rowOff>
    </xdr:to>
    <xdr:sp macro="" textlink="">
      <xdr:nvSpPr>
        <xdr:cNvPr id="748" name="Text Box 845">
          <a:extLst>
            <a:ext uri="{FF2B5EF4-FFF2-40B4-BE49-F238E27FC236}">
              <a16:creationId xmlns:a16="http://schemas.microsoft.com/office/drawing/2014/main" id="{00000000-0008-0000-0200-0000E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49" name="Text Box 846">
          <a:extLst>
            <a:ext uri="{FF2B5EF4-FFF2-40B4-BE49-F238E27FC236}">
              <a16:creationId xmlns:a16="http://schemas.microsoft.com/office/drawing/2014/main" id="{00000000-0008-0000-0200-0000ED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50" name="Text Box 847">
          <a:extLst>
            <a:ext uri="{FF2B5EF4-FFF2-40B4-BE49-F238E27FC236}">
              <a16:creationId xmlns:a16="http://schemas.microsoft.com/office/drawing/2014/main" id="{00000000-0008-0000-0200-0000EE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751" name="Text Box 848">
          <a:extLst>
            <a:ext uri="{FF2B5EF4-FFF2-40B4-BE49-F238E27FC236}">
              <a16:creationId xmlns:a16="http://schemas.microsoft.com/office/drawing/2014/main" id="{00000000-0008-0000-0200-0000E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52" name="Text Box 849">
          <a:extLst>
            <a:ext uri="{FF2B5EF4-FFF2-40B4-BE49-F238E27FC236}">
              <a16:creationId xmlns:a16="http://schemas.microsoft.com/office/drawing/2014/main" id="{00000000-0008-0000-0200-0000F0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53" name="Text Box 850">
          <a:extLst>
            <a:ext uri="{FF2B5EF4-FFF2-40B4-BE49-F238E27FC236}">
              <a16:creationId xmlns:a16="http://schemas.microsoft.com/office/drawing/2014/main" id="{00000000-0008-0000-0200-0000F1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754" name="Text Box 851">
          <a:extLst>
            <a:ext uri="{FF2B5EF4-FFF2-40B4-BE49-F238E27FC236}">
              <a16:creationId xmlns:a16="http://schemas.microsoft.com/office/drawing/2014/main" id="{00000000-0008-0000-0200-0000F2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55" name="Text Box 852">
          <a:extLst>
            <a:ext uri="{FF2B5EF4-FFF2-40B4-BE49-F238E27FC236}">
              <a16:creationId xmlns:a16="http://schemas.microsoft.com/office/drawing/2014/main" id="{00000000-0008-0000-0200-0000F3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56" name="Text Box 853">
          <a:extLst>
            <a:ext uri="{FF2B5EF4-FFF2-40B4-BE49-F238E27FC236}">
              <a16:creationId xmlns:a16="http://schemas.microsoft.com/office/drawing/2014/main" id="{00000000-0008-0000-0200-0000F4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757" name="Text Box 854">
          <a:extLst>
            <a:ext uri="{FF2B5EF4-FFF2-40B4-BE49-F238E27FC236}">
              <a16:creationId xmlns:a16="http://schemas.microsoft.com/office/drawing/2014/main" id="{00000000-0008-0000-0200-0000F5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758" name="Text Box 855">
          <a:extLst>
            <a:ext uri="{FF2B5EF4-FFF2-40B4-BE49-F238E27FC236}">
              <a16:creationId xmlns:a16="http://schemas.microsoft.com/office/drawing/2014/main" id="{00000000-0008-0000-0200-0000F6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59" name="Text Box 856">
          <a:extLst>
            <a:ext uri="{FF2B5EF4-FFF2-40B4-BE49-F238E27FC236}">
              <a16:creationId xmlns:a16="http://schemas.microsoft.com/office/drawing/2014/main" id="{00000000-0008-0000-0200-0000F7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60" name="Text Box 857">
          <a:extLst>
            <a:ext uri="{FF2B5EF4-FFF2-40B4-BE49-F238E27FC236}">
              <a16:creationId xmlns:a16="http://schemas.microsoft.com/office/drawing/2014/main" id="{00000000-0008-0000-0200-0000F8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761" name="Text Box 858">
          <a:extLst>
            <a:ext uri="{FF2B5EF4-FFF2-40B4-BE49-F238E27FC236}">
              <a16:creationId xmlns:a16="http://schemas.microsoft.com/office/drawing/2014/main" id="{00000000-0008-0000-0200-0000F9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62" name="Text Box 859">
          <a:extLst>
            <a:ext uri="{FF2B5EF4-FFF2-40B4-BE49-F238E27FC236}">
              <a16:creationId xmlns:a16="http://schemas.microsoft.com/office/drawing/2014/main" id="{00000000-0008-0000-0200-0000FA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63" name="Text Box 860">
          <a:extLst>
            <a:ext uri="{FF2B5EF4-FFF2-40B4-BE49-F238E27FC236}">
              <a16:creationId xmlns:a16="http://schemas.microsoft.com/office/drawing/2014/main" id="{00000000-0008-0000-0200-0000FB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764" name="Text Box 861">
          <a:extLst>
            <a:ext uri="{FF2B5EF4-FFF2-40B4-BE49-F238E27FC236}">
              <a16:creationId xmlns:a16="http://schemas.microsoft.com/office/drawing/2014/main" id="{00000000-0008-0000-0200-0000F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65" name="Text Box 862">
          <a:extLst>
            <a:ext uri="{FF2B5EF4-FFF2-40B4-BE49-F238E27FC236}">
              <a16:creationId xmlns:a16="http://schemas.microsoft.com/office/drawing/2014/main" id="{00000000-0008-0000-0200-0000FD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66" name="Text Box 863">
          <a:extLst>
            <a:ext uri="{FF2B5EF4-FFF2-40B4-BE49-F238E27FC236}">
              <a16:creationId xmlns:a16="http://schemas.microsoft.com/office/drawing/2014/main" id="{00000000-0008-0000-0200-0000FE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767" name="Text Box 864">
          <a:extLst>
            <a:ext uri="{FF2B5EF4-FFF2-40B4-BE49-F238E27FC236}">
              <a16:creationId xmlns:a16="http://schemas.microsoft.com/office/drawing/2014/main" id="{00000000-0008-0000-0200-0000F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68" name="Text Box 865">
          <a:extLst>
            <a:ext uri="{FF2B5EF4-FFF2-40B4-BE49-F238E27FC236}">
              <a16:creationId xmlns:a16="http://schemas.microsoft.com/office/drawing/2014/main" id="{00000000-0008-0000-0200-000000030000}"/>
            </a:ext>
          </a:extLst>
        </xdr:cNvPr>
        <xdr:cNvSpPr txBox="1">
          <a:spLocks noChangeArrowheads="1"/>
        </xdr:cNvSpPr>
      </xdr:nvSpPr>
      <xdr:spPr bwMode="auto">
        <a:xfrm>
          <a:off x="1619250" y="90982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69" name="Text Box 866">
          <a:extLst>
            <a:ext uri="{FF2B5EF4-FFF2-40B4-BE49-F238E27FC236}">
              <a16:creationId xmlns:a16="http://schemas.microsoft.com/office/drawing/2014/main" id="{00000000-0008-0000-0200-000001030000}"/>
            </a:ext>
          </a:extLst>
        </xdr:cNvPr>
        <xdr:cNvSpPr txBox="1">
          <a:spLocks noChangeArrowheads="1"/>
        </xdr:cNvSpPr>
      </xdr:nvSpPr>
      <xdr:spPr bwMode="auto">
        <a:xfrm>
          <a:off x="1619250" y="90982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28576</xdr:rowOff>
    </xdr:to>
    <xdr:sp macro="" textlink="">
      <xdr:nvSpPr>
        <xdr:cNvPr id="770" name="Text Box 867">
          <a:extLst>
            <a:ext uri="{FF2B5EF4-FFF2-40B4-BE49-F238E27FC236}">
              <a16:creationId xmlns:a16="http://schemas.microsoft.com/office/drawing/2014/main" id="{00000000-0008-0000-0200-000002030000}"/>
            </a:ext>
          </a:extLst>
        </xdr:cNvPr>
        <xdr:cNvSpPr txBox="1">
          <a:spLocks noChangeArrowheads="1"/>
        </xdr:cNvSpPr>
      </xdr:nvSpPr>
      <xdr:spPr bwMode="auto">
        <a:xfrm>
          <a:off x="1619250" y="91163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71" name="Text Box 868">
          <a:extLst>
            <a:ext uri="{FF2B5EF4-FFF2-40B4-BE49-F238E27FC236}">
              <a16:creationId xmlns:a16="http://schemas.microsoft.com/office/drawing/2014/main" id="{00000000-0008-0000-0200-00000303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72" name="Text Box 869">
          <a:extLst>
            <a:ext uri="{FF2B5EF4-FFF2-40B4-BE49-F238E27FC236}">
              <a16:creationId xmlns:a16="http://schemas.microsoft.com/office/drawing/2014/main" id="{00000000-0008-0000-0200-00000403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110</xdr:row>
      <xdr:rowOff>0</xdr:rowOff>
    </xdr:from>
    <xdr:to>
      <xdr:col>1</xdr:col>
      <xdr:colOff>495300</xdr:colOff>
      <xdr:row>110</xdr:row>
      <xdr:rowOff>38100</xdr:rowOff>
    </xdr:to>
    <xdr:sp macro="" textlink="">
      <xdr:nvSpPr>
        <xdr:cNvPr id="773" name="Text Box 870">
          <a:extLst>
            <a:ext uri="{FF2B5EF4-FFF2-40B4-BE49-F238E27FC236}">
              <a16:creationId xmlns:a16="http://schemas.microsoft.com/office/drawing/2014/main" id="{00000000-0008-0000-0200-00000503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775" name="Text Box 101">
          <a:extLst>
            <a:ext uri="{FF2B5EF4-FFF2-40B4-BE49-F238E27FC236}">
              <a16:creationId xmlns:a16="http://schemas.microsoft.com/office/drawing/2014/main" id="{00000000-0008-0000-0200-00000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776" name="Text Box 102">
          <a:extLst>
            <a:ext uri="{FF2B5EF4-FFF2-40B4-BE49-F238E27FC236}">
              <a16:creationId xmlns:a16="http://schemas.microsoft.com/office/drawing/2014/main" id="{00000000-0008-0000-0200-00000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777" name="Text Box 103">
          <a:extLst>
            <a:ext uri="{FF2B5EF4-FFF2-40B4-BE49-F238E27FC236}">
              <a16:creationId xmlns:a16="http://schemas.microsoft.com/office/drawing/2014/main" id="{00000000-0008-0000-0200-00000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778" name="Text Box 104">
          <a:extLst>
            <a:ext uri="{FF2B5EF4-FFF2-40B4-BE49-F238E27FC236}">
              <a16:creationId xmlns:a16="http://schemas.microsoft.com/office/drawing/2014/main" id="{00000000-0008-0000-0200-00000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779" name="Text Box 105">
          <a:extLst>
            <a:ext uri="{FF2B5EF4-FFF2-40B4-BE49-F238E27FC236}">
              <a16:creationId xmlns:a16="http://schemas.microsoft.com/office/drawing/2014/main" id="{00000000-0008-0000-0200-00000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780" name="Text Box 106">
          <a:extLst>
            <a:ext uri="{FF2B5EF4-FFF2-40B4-BE49-F238E27FC236}">
              <a16:creationId xmlns:a16="http://schemas.microsoft.com/office/drawing/2014/main" id="{00000000-0008-0000-0200-00000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781" name="Text Box 107">
          <a:extLst>
            <a:ext uri="{FF2B5EF4-FFF2-40B4-BE49-F238E27FC236}">
              <a16:creationId xmlns:a16="http://schemas.microsoft.com/office/drawing/2014/main" id="{00000000-0008-0000-0200-00000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782" name="Text Box 108">
          <a:extLst>
            <a:ext uri="{FF2B5EF4-FFF2-40B4-BE49-F238E27FC236}">
              <a16:creationId xmlns:a16="http://schemas.microsoft.com/office/drawing/2014/main" id="{00000000-0008-0000-0200-00000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783" name="Text Box 109">
          <a:extLst>
            <a:ext uri="{FF2B5EF4-FFF2-40B4-BE49-F238E27FC236}">
              <a16:creationId xmlns:a16="http://schemas.microsoft.com/office/drawing/2014/main" id="{00000000-0008-0000-0200-00000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784" name="Text Box 110">
          <a:extLst>
            <a:ext uri="{FF2B5EF4-FFF2-40B4-BE49-F238E27FC236}">
              <a16:creationId xmlns:a16="http://schemas.microsoft.com/office/drawing/2014/main" id="{00000000-0008-0000-0200-00001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785" name="Text Box 111">
          <a:extLst>
            <a:ext uri="{FF2B5EF4-FFF2-40B4-BE49-F238E27FC236}">
              <a16:creationId xmlns:a16="http://schemas.microsoft.com/office/drawing/2014/main" id="{00000000-0008-0000-0200-00001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786" name="Text Box 112">
          <a:extLst>
            <a:ext uri="{FF2B5EF4-FFF2-40B4-BE49-F238E27FC236}">
              <a16:creationId xmlns:a16="http://schemas.microsoft.com/office/drawing/2014/main" id="{00000000-0008-0000-0200-00001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787" name="Text Box 113">
          <a:extLst>
            <a:ext uri="{FF2B5EF4-FFF2-40B4-BE49-F238E27FC236}">
              <a16:creationId xmlns:a16="http://schemas.microsoft.com/office/drawing/2014/main" id="{00000000-0008-0000-0200-00001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788" name="Text Box 114">
          <a:extLst>
            <a:ext uri="{FF2B5EF4-FFF2-40B4-BE49-F238E27FC236}">
              <a16:creationId xmlns:a16="http://schemas.microsoft.com/office/drawing/2014/main" id="{00000000-0008-0000-0200-00001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789" name="Text Box 115">
          <a:extLst>
            <a:ext uri="{FF2B5EF4-FFF2-40B4-BE49-F238E27FC236}">
              <a16:creationId xmlns:a16="http://schemas.microsoft.com/office/drawing/2014/main" id="{00000000-0008-0000-0200-00001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790" name="Text Box 116">
          <a:extLst>
            <a:ext uri="{FF2B5EF4-FFF2-40B4-BE49-F238E27FC236}">
              <a16:creationId xmlns:a16="http://schemas.microsoft.com/office/drawing/2014/main" id="{00000000-0008-0000-0200-00001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791" name="Text Box 117">
          <a:extLst>
            <a:ext uri="{FF2B5EF4-FFF2-40B4-BE49-F238E27FC236}">
              <a16:creationId xmlns:a16="http://schemas.microsoft.com/office/drawing/2014/main" id="{00000000-0008-0000-0200-00001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792" name="Text Box 118">
          <a:extLst>
            <a:ext uri="{FF2B5EF4-FFF2-40B4-BE49-F238E27FC236}">
              <a16:creationId xmlns:a16="http://schemas.microsoft.com/office/drawing/2014/main" id="{00000000-0008-0000-0200-00001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793" name="Text Box 119">
          <a:extLst>
            <a:ext uri="{FF2B5EF4-FFF2-40B4-BE49-F238E27FC236}">
              <a16:creationId xmlns:a16="http://schemas.microsoft.com/office/drawing/2014/main" id="{00000000-0008-0000-0200-00001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794" name="Text Box 120">
          <a:extLst>
            <a:ext uri="{FF2B5EF4-FFF2-40B4-BE49-F238E27FC236}">
              <a16:creationId xmlns:a16="http://schemas.microsoft.com/office/drawing/2014/main" id="{00000000-0008-0000-0200-00001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795" name="Text Box 121">
          <a:extLst>
            <a:ext uri="{FF2B5EF4-FFF2-40B4-BE49-F238E27FC236}">
              <a16:creationId xmlns:a16="http://schemas.microsoft.com/office/drawing/2014/main" id="{00000000-0008-0000-0200-00001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796" name="Text Box 122">
          <a:extLst>
            <a:ext uri="{FF2B5EF4-FFF2-40B4-BE49-F238E27FC236}">
              <a16:creationId xmlns:a16="http://schemas.microsoft.com/office/drawing/2014/main" id="{00000000-0008-0000-0200-00001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797" name="Text Box 123">
          <a:extLst>
            <a:ext uri="{FF2B5EF4-FFF2-40B4-BE49-F238E27FC236}">
              <a16:creationId xmlns:a16="http://schemas.microsoft.com/office/drawing/2014/main" id="{00000000-0008-0000-0200-00001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798" name="Text Box 124">
          <a:extLst>
            <a:ext uri="{FF2B5EF4-FFF2-40B4-BE49-F238E27FC236}">
              <a16:creationId xmlns:a16="http://schemas.microsoft.com/office/drawing/2014/main" id="{00000000-0008-0000-0200-00001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799" name="Text Box 125">
          <a:extLst>
            <a:ext uri="{FF2B5EF4-FFF2-40B4-BE49-F238E27FC236}">
              <a16:creationId xmlns:a16="http://schemas.microsoft.com/office/drawing/2014/main" id="{00000000-0008-0000-0200-00001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800" name="Text Box 126">
          <a:extLst>
            <a:ext uri="{FF2B5EF4-FFF2-40B4-BE49-F238E27FC236}">
              <a16:creationId xmlns:a16="http://schemas.microsoft.com/office/drawing/2014/main" id="{00000000-0008-0000-0200-00002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801" name="Text Box 127">
          <a:extLst>
            <a:ext uri="{FF2B5EF4-FFF2-40B4-BE49-F238E27FC236}">
              <a16:creationId xmlns:a16="http://schemas.microsoft.com/office/drawing/2014/main" id="{00000000-0008-0000-0200-00002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802" name="Text Box 128">
          <a:extLst>
            <a:ext uri="{FF2B5EF4-FFF2-40B4-BE49-F238E27FC236}">
              <a16:creationId xmlns:a16="http://schemas.microsoft.com/office/drawing/2014/main" id="{00000000-0008-0000-0200-00002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803" name="Text Box 129">
          <a:extLst>
            <a:ext uri="{FF2B5EF4-FFF2-40B4-BE49-F238E27FC236}">
              <a16:creationId xmlns:a16="http://schemas.microsoft.com/office/drawing/2014/main" id="{00000000-0008-0000-0200-00002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162204"/>
    <xdr:sp macro="" textlink="">
      <xdr:nvSpPr>
        <xdr:cNvPr id="804" name="Text Box 130">
          <a:extLst>
            <a:ext uri="{FF2B5EF4-FFF2-40B4-BE49-F238E27FC236}">
              <a16:creationId xmlns:a16="http://schemas.microsoft.com/office/drawing/2014/main" id="{00000000-0008-0000-0200-00002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3"/>
    <xdr:sp macro="" textlink="">
      <xdr:nvSpPr>
        <xdr:cNvPr id="805" name="Text Box 131">
          <a:extLst>
            <a:ext uri="{FF2B5EF4-FFF2-40B4-BE49-F238E27FC236}">
              <a16:creationId xmlns:a16="http://schemas.microsoft.com/office/drawing/2014/main" id="{00000000-0008-0000-0200-00002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06" name="Text Box 132">
          <a:extLst>
            <a:ext uri="{FF2B5EF4-FFF2-40B4-BE49-F238E27FC236}">
              <a16:creationId xmlns:a16="http://schemas.microsoft.com/office/drawing/2014/main" id="{00000000-0008-0000-0200-00002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07" name="Text Box 133">
          <a:extLst>
            <a:ext uri="{FF2B5EF4-FFF2-40B4-BE49-F238E27FC236}">
              <a16:creationId xmlns:a16="http://schemas.microsoft.com/office/drawing/2014/main" id="{00000000-0008-0000-0200-00002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808" name="Text Box 134">
          <a:extLst>
            <a:ext uri="{FF2B5EF4-FFF2-40B4-BE49-F238E27FC236}">
              <a16:creationId xmlns:a16="http://schemas.microsoft.com/office/drawing/2014/main" id="{00000000-0008-0000-0200-00002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09" name="Text Box 135">
          <a:extLst>
            <a:ext uri="{FF2B5EF4-FFF2-40B4-BE49-F238E27FC236}">
              <a16:creationId xmlns:a16="http://schemas.microsoft.com/office/drawing/2014/main" id="{00000000-0008-0000-0200-00002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10" name="Text Box 136">
          <a:extLst>
            <a:ext uri="{FF2B5EF4-FFF2-40B4-BE49-F238E27FC236}">
              <a16:creationId xmlns:a16="http://schemas.microsoft.com/office/drawing/2014/main" id="{00000000-0008-0000-0200-00002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3"/>
    <xdr:sp macro="" textlink="">
      <xdr:nvSpPr>
        <xdr:cNvPr id="811" name="Text Box 137">
          <a:extLst>
            <a:ext uri="{FF2B5EF4-FFF2-40B4-BE49-F238E27FC236}">
              <a16:creationId xmlns:a16="http://schemas.microsoft.com/office/drawing/2014/main" id="{00000000-0008-0000-0200-00002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12" name="Text Box 138">
          <a:extLst>
            <a:ext uri="{FF2B5EF4-FFF2-40B4-BE49-F238E27FC236}">
              <a16:creationId xmlns:a16="http://schemas.microsoft.com/office/drawing/2014/main" id="{00000000-0008-0000-0200-00002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13" name="Text Box 139">
          <a:extLst>
            <a:ext uri="{FF2B5EF4-FFF2-40B4-BE49-F238E27FC236}">
              <a16:creationId xmlns:a16="http://schemas.microsoft.com/office/drawing/2014/main" id="{00000000-0008-0000-0200-00002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814" name="Text Box 140">
          <a:extLst>
            <a:ext uri="{FF2B5EF4-FFF2-40B4-BE49-F238E27FC236}">
              <a16:creationId xmlns:a16="http://schemas.microsoft.com/office/drawing/2014/main" id="{00000000-0008-0000-0200-00002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15" name="Text Box 141">
          <a:extLst>
            <a:ext uri="{FF2B5EF4-FFF2-40B4-BE49-F238E27FC236}">
              <a16:creationId xmlns:a16="http://schemas.microsoft.com/office/drawing/2014/main" id="{00000000-0008-0000-0200-00002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16" name="Text Box 142">
          <a:extLst>
            <a:ext uri="{FF2B5EF4-FFF2-40B4-BE49-F238E27FC236}">
              <a16:creationId xmlns:a16="http://schemas.microsoft.com/office/drawing/2014/main" id="{00000000-0008-0000-0200-00003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3"/>
    <xdr:sp macro="" textlink="">
      <xdr:nvSpPr>
        <xdr:cNvPr id="817" name="Text Box 143">
          <a:extLst>
            <a:ext uri="{FF2B5EF4-FFF2-40B4-BE49-F238E27FC236}">
              <a16:creationId xmlns:a16="http://schemas.microsoft.com/office/drawing/2014/main" id="{00000000-0008-0000-0200-00003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18" name="Text Box 144">
          <a:extLst>
            <a:ext uri="{FF2B5EF4-FFF2-40B4-BE49-F238E27FC236}">
              <a16:creationId xmlns:a16="http://schemas.microsoft.com/office/drawing/2014/main" id="{00000000-0008-0000-0200-00003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19" name="Text Box 145">
          <a:extLst>
            <a:ext uri="{FF2B5EF4-FFF2-40B4-BE49-F238E27FC236}">
              <a16:creationId xmlns:a16="http://schemas.microsoft.com/office/drawing/2014/main" id="{00000000-0008-0000-0200-00003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820" name="Text Box 146">
          <a:extLst>
            <a:ext uri="{FF2B5EF4-FFF2-40B4-BE49-F238E27FC236}">
              <a16:creationId xmlns:a16="http://schemas.microsoft.com/office/drawing/2014/main" id="{00000000-0008-0000-0200-00003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821" name="Text Box 147">
          <a:extLst>
            <a:ext uri="{FF2B5EF4-FFF2-40B4-BE49-F238E27FC236}">
              <a16:creationId xmlns:a16="http://schemas.microsoft.com/office/drawing/2014/main" id="{00000000-0008-0000-0200-00003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22" name="Text Box 148">
          <a:extLst>
            <a:ext uri="{FF2B5EF4-FFF2-40B4-BE49-F238E27FC236}">
              <a16:creationId xmlns:a16="http://schemas.microsoft.com/office/drawing/2014/main" id="{00000000-0008-0000-0200-00003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23" name="Text Box 149">
          <a:extLst>
            <a:ext uri="{FF2B5EF4-FFF2-40B4-BE49-F238E27FC236}">
              <a16:creationId xmlns:a16="http://schemas.microsoft.com/office/drawing/2014/main" id="{00000000-0008-0000-0200-00003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824" name="Text Box 150">
          <a:extLst>
            <a:ext uri="{FF2B5EF4-FFF2-40B4-BE49-F238E27FC236}">
              <a16:creationId xmlns:a16="http://schemas.microsoft.com/office/drawing/2014/main" id="{00000000-0008-0000-0200-00003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25" name="Text Box 151">
          <a:extLst>
            <a:ext uri="{FF2B5EF4-FFF2-40B4-BE49-F238E27FC236}">
              <a16:creationId xmlns:a16="http://schemas.microsoft.com/office/drawing/2014/main" id="{00000000-0008-0000-0200-00003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26" name="Text Box 152">
          <a:extLst>
            <a:ext uri="{FF2B5EF4-FFF2-40B4-BE49-F238E27FC236}">
              <a16:creationId xmlns:a16="http://schemas.microsoft.com/office/drawing/2014/main" id="{00000000-0008-0000-0200-00003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827" name="Text Box 153">
          <a:extLst>
            <a:ext uri="{FF2B5EF4-FFF2-40B4-BE49-F238E27FC236}">
              <a16:creationId xmlns:a16="http://schemas.microsoft.com/office/drawing/2014/main" id="{00000000-0008-0000-0200-00003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28" name="Text Box 154">
          <a:extLst>
            <a:ext uri="{FF2B5EF4-FFF2-40B4-BE49-F238E27FC236}">
              <a16:creationId xmlns:a16="http://schemas.microsoft.com/office/drawing/2014/main" id="{00000000-0008-0000-0200-00003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29" name="Text Box 155">
          <a:extLst>
            <a:ext uri="{FF2B5EF4-FFF2-40B4-BE49-F238E27FC236}">
              <a16:creationId xmlns:a16="http://schemas.microsoft.com/office/drawing/2014/main" id="{00000000-0008-0000-0200-00003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830" name="Text Box 156">
          <a:extLst>
            <a:ext uri="{FF2B5EF4-FFF2-40B4-BE49-F238E27FC236}">
              <a16:creationId xmlns:a16="http://schemas.microsoft.com/office/drawing/2014/main" id="{00000000-0008-0000-0200-00003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31" name="Text Box 157">
          <a:extLst>
            <a:ext uri="{FF2B5EF4-FFF2-40B4-BE49-F238E27FC236}">
              <a16:creationId xmlns:a16="http://schemas.microsoft.com/office/drawing/2014/main" id="{00000000-0008-0000-0200-00003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32" name="Text Box 158">
          <a:extLst>
            <a:ext uri="{FF2B5EF4-FFF2-40B4-BE49-F238E27FC236}">
              <a16:creationId xmlns:a16="http://schemas.microsoft.com/office/drawing/2014/main" id="{00000000-0008-0000-0200-00004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833" name="Text Box 159">
          <a:extLst>
            <a:ext uri="{FF2B5EF4-FFF2-40B4-BE49-F238E27FC236}">
              <a16:creationId xmlns:a16="http://schemas.microsoft.com/office/drawing/2014/main" id="{00000000-0008-0000-0200-00004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34" name="Text Box 160">
          <a:extLst>
            <a:ext uri="{FF2B5EF4-FFF2-40B4-BE49-F238E27FC236}">
              <a16:creationId xmlns:a16="http://schemas.microsoft.com/office/drawing/2014/main" id="{00000000-0008-0000-0200-00004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35" name="Text Box 161">
          <a:extLst>
            <a:ext uri="{FF2B5EF4-FFF2-40B4-BE49-F238E27FC236}">
              <a16:creationId xmlns:a16="http://schemas.microsoft.com/office/drawing/2014/main" id="{00000000-0008-0000-0200-00004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836" name="Text Box 162">
          <a:extLst>
            <a:ext uri="{FF2B5EF4-FFF2-40B4-BE49-F238E27FC236}">
              <a16:creationId xmlns:a16="http://schemas.microsoft.com/office/drawing/2014/main" id="{00000000-0008-0000-0200-00004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837" name="Text Box 163">
          <a:extLst>
            <a:ext uri="{FF2B5EF4-FFF2-40B4-BE49-F238E27FC236}">
              <a16:creationId xmlns:a16="http://schemas.microsoft.com/office/drawing/2014/main" id="{00000000-0008-0000-0200-00004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38" name="Text Box 164">
          <a:extLst>
            <a:ext uri="{FF2B5EF4-FFF2-40B4-BE49-F238E27FC236}">
              <a16:creationId xmlns:a16="http://schemas.microsoft.com/office/drawing/2014/main" id="{00000000-0008-0000-0200-00004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39" name="Text Box 165">
          <a:extLst>
            <a:ext uri="{FF2B5EF4-FFF2-40B4-BE49-F238E27FC236}">
              <a16:creationId xmlns:a16="http://schemas.microsoft.com/office/drawing/2014/main" id="{00000000-0008-0000-0200-00004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840" name="Text Box 166">
          <a:extLst>
            <a:ext uri="{FF2B5EF4-FFF2-40B4-BE49-F238E27FC236}">
              <a16:creationId xmlns:a16="http://schemas.microsoft.com/office/drawing/2014/main" id="{00000000-0008-0000-0200-00004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41" name="Text Box 167">
          <a:extLst>
            <a:ext uri="{FF2B5EF4-FFF2-40B4-BE49-F238E27FC236}">
              <a16:creationId xmlns:a16="http://schemas.microsoft.com/office/drawing/2014/main" id="{00000000-0008-0000-0200-00004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42" name="Text Box 168">
          <a:extLst>
            <a:ext uri="{FF2B5EF4-FFF2-40B4-BE49-F238E27FC236}">
              <a16:creationId xmlns:a16="http://schemas.microsoft.com/office/drawing/2014/main" id="{00000000-0008-0000-0200-00004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843" name="Text Box 169">
          <a:extLst>
            <a:ext uri="{FF2B5EF4-FFF2-40B4-BE49-F238E27FC236}">
              <a16:creationId xmlns:a16="http://schemas.microsoft.com/office/drawing/2014/main" id="{00000000-0008-0000-0200-00004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44" name="Text Box 170">
          <a:extLst>
            <a:ext uri="{FF2B5EF4-FFF2-40B4-BE49-F238E27FC236}">
              <a16:creationId xmlns:a16="http://schemas.microsoft.com/office/drawing/2014/main" id="{00000000-0008-0000-0200-00004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45" name="Text Box 171">
          <a:extLst>
            <a:ext uri="{FF2B5EF4-FFF2-40B4-BE49-F238E27FC236}">
              <a16:creationId xmlns:a16="http://schemas.microsoft.com/office/drawing/2014/main" id="{00000000-0008-0000-0200-00004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846" name="Text Box 172">
          <a:extLst>
            <a:ext uri="{FF2B5EF4-FFF2-40B4-BE49-F238E27FC236}">
              <a16:creationId xmlns:a16="http://schemas.microsoft.com/office/drawing/2014/main" id="{00000000-0008-0000-0200-00004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47" name="Text Box 173">
          <a:extLst>
            <a:ext uri="{FF2B5EF4-FFF2-40B4-BE49-F238E27FC236}">
              <a16:creationId xmlns:a16="http://schemas.microsoft.com/office/drawing/2014/main" id="{00000000-0008-0000-0200-00004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48" name="Text Box 174">
          <a:extLst>
            <a:ext uri="{FF2B5EF4-FFF2-40B4-BE49-F238E27FC236}">
              <a16:creationId xmlns:a16="http://schemas.microsoft.com/office/drawing/2014/main" id="{00000000-0008-0000-0200-00005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849" name="Text Box 175">
          <a:extLst>
            <a:ext uri="{FF2B5EF4-FFF2-40B4-BE49-F238E27FC236}">
              <a16:creationId xmlns:a16="http://schemas.microsoft.com/office/drawing/2014/main" id="{00000000-0008-0000-0200-00005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50" name="Text Box 176">
          <a:extLst>
            <a:ext uri="{FF2B5EF4-FFF2-40B4-BE49-F238E27FC236}">
              <a16:creationId xmlns:a16="http://schemas.microsoft.com/office/drawing/2014/main" id="{00000000-0008-0000-0200-00005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51" name="Text Box 177">
          <a:extLst>
            <a:ext uri="{FF2B5EF4-FFF2-40B4-BE49-F238E27FC236}">
              <a16:creationId xmlns:a16="http://schemas.microsoft.com/office/drawing/2014/main" id="{00000000-0008-0000-0200-00005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852" name="Text Box 178">
          <a:extLst>
            <a:ext uri="{FF2B5EF4-FFF2-40B4-BE49-F238E27FC236}">
              <a16:creationId xmlns:a16="http://schemas.microsoft.com/office/drawing/2014/main" id="{00000000-0008-0000-0200-00005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53" name="Text Box 179">
          <a:extLst>
            <a:ext uri="{FF2B5EF4-FFF2-40B4-BE49-F238E27FC236}">
              <a16:creationId xmlns:a16="http://schemas.microsoft.com/office/drawing/2014/main" id="{00000000-0008-0000-0200-00005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54" name="Text Box 180">
          <a:extLst>
            <a:ext uri="{FF2B5EF4-FFF2-40B4-BE49-F238E27FC236}">
              <a16:creationId xmlns:a16="http://schemas.microsoft.com/office/drawing/2014/main" id="{00000000-0008-0000-0200-00005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855" name="Text Box 181">
          <a:extLst>
            <a:ext uri="{FF2B5EF4-FFF2-40B4-BE49-F238E27FC236}">
              <a16:creationId xmlns:a16="http://schemas.microsoft.com/office/drawing/2014/main" id="{00000000-0008-0000-0200-00005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856" name="Text Box 182">
          <a:extLst>
            <a:ext uri="{FF2B5EF4-FFF2-40B4-BE49-F238E27FC236}">
              <a16:creationId xmlns:a16="http://schemas.microsoft.com/office/drawing/2014/main" id="{00000000-0008-0000-0200-00005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857" name="Text Box 183">
          <a:extLst>
            <a:ext uri="{FF2B5EF4-FFF2-40B4-BE49-F238E27FC236}">
              <a16:creationId xmlns:a16="http://schemas.microsoft.com/office/drawing/2014/main" id="{00000000-0008-0000-0200-00005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858" name="Text Box 184">
          <a:extLst>
            <a:ext uri="{FF2B5EF4-FFF2-40B4-BE49-F238E27FC236}">
              <a16:creationId xmlns:a16="http://schemas.microsoft.com/office/drawing/2014/main" id="{00000000-0008-0000-0200-00005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859" name="Text Box 185">
          <a:extLst>
            <a:ext uri="{FF2B5EF4-FFF2-40B4-BE49-F238E27FC236}">
              <a16:creationId xmlns:a16="http://schemas.microsoft.com/office/drawing/2014/main" id="{00000000-0008-0000-0200-00005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860" name="Text Box 186">
          <a:extLst>
            <a:ext uri="{FF2B5EF4-FFF2-40B4-BE49-F238E27FC236}">
              <a16:creationId xmlns:a16="http://schemas.microsoft.com/office/drawing/2014/main" id="{00000000-0008-0000-0200-00005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861" name="Text Box 187">
          <a:extLst>
            <a:ext uri="{FF2B5EF4-FFF2-40B4-BE49-F238E27FC236}">
              <a16:creationId xmlns:a16="http://schemas.microsoft.com/office/drawing/2014/main" id="{00000000-0008-0000-0200-00005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862" name="Text Box 188">
          <a:extLst>
            <a:ext uri="{FF2B5EF4-FFF2-40B4-BE49-F238E27FC236}">
              <a16:creationId xmlns:a16="http://schemas.microsoft.com/office/drawing/2014/main" id="{00000000-0008-0000-0200-00005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863" name="Text Box 189">
          <a:extLst>
            <a:ext uri="{FF2B5EF4-FFF2-40B4-BE49-F238E27FC236}">
              <a16:creationId xmlns:a16="http://schemas.microsoft.com/office/drawing/2014/main" id="{00000000-0008-0000-0200-00005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864" name="Text Box 190">
          <a:extLst>
            <a:ext uri="{FF2B5EF4-FFF2-40B4-BE49-F238E27FC236}">
              <a16:creationId xmlns:a16="http://schemas.microsoft.com/office/drawing/2014/main" id="{00000000-0008-0000-0200-00006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865" name="Text Box 191">
          <a:extLst>
            <a:ext uri="{FF2B5EF4-FFF2-40B4-BE49-F238E27FC236}">
              <a16:creationId xmlns:a16="http://schemas.microsoft.com/office/drawing/2014/main" id="{00000000-0008-0000-0200-00006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866" name="Text Box 192">
          <a:extLst>
            <a:ext uri="{FF2B5EF4-FFF2-40B4-BE49-F238E27FC236}">
              <a16:creationId xmlns:a16="http://schemas.microsoft.com/office/drawing/2014/main" id="{00000000-0008-0000-0200-00006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867" name="Text Box 193">
          <a:extLst>
            <a:ext uri="{FF2B5EF4-FFF2-40B4-BE49-F238E27FC236}">
              <a16:creationId xmlns:a16="http://schemas.microsoft.com/office/drawing/2014/main" id="{00000000-0008-0000-0200-00006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868" name="Text Box 194">
          <a:extLst>
            <a:ext uri="{FF2B5EF4-FFF2-40B4-BE49-F238E27FC236}">
              <a16:creationId xmlns:a16="http://schemas.microsoft.com/office/drawing/2014/main" id="{00000000-0008-0000-0200-00006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869" name="Text Box 195">
          <a:extLst>
            <a:ext uri="{FF2B5EF4-FFF2-40B4-BE49-F238E27FC236}">
              <a16:creationId xmlns:a16="http://schemas.microsoft.com/office/drawing/2014/main" id="{00000000-0008-0000-0200-00006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870" name="Text Box 196">
          <a:extLst>
            <a:ext uri="{FF2B5EF4-FFF2-40B4-BE49-F238E27FC236}">
              <a16:creationId xmlns:a16="http://schemas.microsoft.com/office/drawing/2014/main" id="{00000000-0008-0000-0200-00006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871" name="Text Box 197">
          <a:extLst>
            <a:ext uri="{FF2B5EF4-FFF2-40B4-BE49-F238E27FC236}">
              <a16:creationId xmlns:a16="http://schemas.microsoft.com/office/drawing/2014/main" id="{00000000-0008-0000-0200-00006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872" name="Text Box 198">
          <a:extLst>
            <a:ext uri="{FF2B5EF4-FFF2-40B4-BE49-F238E27FC236}">
              <a16:creationId xmlns:a16="http://schemas.microsoft.com/office/drawing/2014/main" id="{00000000-0008-0000-0200-00006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873" name="Text Box 199">
          <a:extLst>
            <a:ext uri="{FF2B5EF4-FFF2-40B4-BE49-F238E27FC236}">
              <a16:creationId xmlns:a16="http://schemas.microsoft.com/office/drawing/2014/main" id="{00000000-0008-0000-0200-00006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874" name="Text Box 200">
          <a:extLst>
            <a:ext uri="{FF2B5EF4-FFF2-40B4-BE49-F238E27FC236}">
              <a16:creationId xmlns:a16="http://schemas.microsoft.com/office/drawing/2014/main" id="{00000000-0008-0000-0200-00006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875" name="Text Box 201">
          <a:extLst>
            <a:ext uri="{FF2B5EF4-FFF2-40B4-BE49-F238E27FC236}">
              <a16:creationId xmlns:a16="http://schemas.microsoft.com/office/drawing/2014/main" id="{00000000-0008-0000-0200-00006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876" name="Text Box 202">
          <a:extLst>
            <a:ext uri="{FF2B5EF4-FFF2-40B4-BE49-F238E27FC236}">
              <a16:creationId xmlns:a16="http://schemas.microsoft.com/office/drawing/2014/main" id="{00000000-0008-0000-0200-00006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877" name="Text Box 203">
          <a:extLst>
            <a:ext uri="{FF2B5EF4-FFF2-40B4-BE49-F238E27FC236}">
              <a16:creationId xmlns:a16="http://schemas.microsoft.com/office/drawing/2014/main" id="{00000000-0008-0000-0200-00006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878" name="Text Box 204">
          <a:extLst>
            <a:ext uri="{FF2B5EF4-FFF2-40B4-BE49-F238E27FC236}">
              <a16:creationId xmlns:a16="http://schemas.microsoft.com/office/drawing/2014/main" id="{00000000-0008-0000-0200-00006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879" name="Text Box 205">
          <a:extLst>
            <a:ext uri="{FF2B5EF4-FFF2-40B4-BE49-F238E27FC236}">
              <a16:creationId xmlns:a16="http://schemas.microsoft.com/office/drawing/2014/main" id="{00000000-0008-0000-0200-00006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880" name="Text Box 206">
          <a:extLst>
            <a:ext uri="{FF2B5EF4-FFF2-40B4-BE49-F238E27FC236}">
              <a16:creationId xmlns:a16="http://schemas.microsoft.com/office/drawing/2014/main" id="{00000000-0008-0000-0200-00007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881" name="Text Box 207">
          <a:extLst>
            <a:ext uri="{FF2B5EF4-FFF2-40B4-BE49-F238E27FC236}">
              <a16:creationId xmlns:a16="http://schemas.microsoft.com/office/drawing/2014/main" id="{00000000-0008-0000-0200-00007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3"/>
    <xdr:sp macro="" textlink="">
      <xdr:nvSpPr>
        <xdr:cNvPr id="882" name="Text Box 208">
          <a:extLst>
            <a:ext uri="{FF2B5EF4-FFF2-40B4-BE49-F238E27FC236}">
              <a16:creationId xmlns:a16="http://schemas.microsoft.com/office/drawing/2014/main" id="{00000000-0008-0000-0200-00007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883" name="Text Box 209">
          <a:extLst>
            <a:ext uri="{FF2B5EF4-FFF2-40B4-BE49-F238E27FC236}">
              <a16:creationId xmlns:a16="http://schemas.microsoft.com/office/drawing/2014/main" id="{00000000-0008-0000-0200-00007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84" name="Text Box 210">
          <a:extLst>
            <a:ext uri="{FF2B5EF4-FFF2-40B4-BE49-F238E27FC236}">
              <a16:creationId xmlns:a16="http://schemas.microsoft.com/office/drawing/2014/main" id="{00000000-0008-0000-0200-00007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85" name="Text Box 211">
          <a:extLst>
            <a:ext uri="{FF2B5EF4-FFF2-40B4-BE49-F238E27FC236}">
              <a16:creationId xmlns:a16="http://schemas.microsoft.com/office/drawing/2014/main" id="{00000000-0008-0000-0200-00007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886" name="Text Box 212">
          <a:extLst>
            <a:ext uri="{FF2B5EF4-FFF2-40B4-BE49-F238E27FC236}">
              <a16:creationId xmlns:a16="http://schemas.microsoft.com/office/drawing/2014/main" id="{00000000-0008-0000-0200-00007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87" name="Text Box 213">
          <a:extLst>
            <a:ext uri="{FF2B5EF4-FFF2-40B4-BE49-F238E27FC236}">
              <a16:creationId xmlns:a16="http://schemas.microsoft.com/office/drawing/2014/main" id="{00000000-0008-0000-0200-00007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88" name="Text Box 214">
          <a:extLst>
            <a:ext uri="{FF2B5EF4-FFF2-40B4-BE49-F238E27FC236}">
              <a16:creationId xmlns:a16="http://schemas.microsoft.com/office/drawing/2014/main" id="{00000000-0008-0000-0200-00007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889" name="Text Box 215">
          <a:extLst>
            <a:ext uri="{FF2B5EF4-FFF2-40B4-BE49-F238E27FC236}">
              <a16:creationId xmlns:a16="http://schemas.microsoft.com/office/drawing/2014/main" id="{00000000-0008-0000-0200-00007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90" name="Text Box 216">
          <a:extLst>
            <a:ext uri="{FF2B5EF4-FFF2-40B4-BE49-F238E27FC236}">
              <a16:creationId xmlns:a16="http://schemas.microsoft.com/office/drawing/2014/main" id="{00000000-0008-0000-0200-00007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91" name="Text Box 217">
          <a:extLst>
            <a:ext uri="{FF2B5EF4-FFF2-40B4-BE49-F238E27FC236}">
              <a16:creationId xmlns:a16="http://schemas.microsoft.com/office/drawing/2014/main" id="{00000000-0008-0000-0200-00007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892" name="Text Box 218">
          <a:extLst>
            <a:ext uri="{FF2B5EF4-FFF2-40B4-BE49-F238E27FC236}">
              <a16:creationId xmlns:a16="http://schemas.microsoft.com/office/drawing/2014/main" id="{00000000-0008-0000-0200-00007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93" name="Text Box 219">
          <a:extLst>
            <a:ext uri="{FF2B5EF4-FFF2-40B4-BE49-F238E27FC236}">
              <a16:creationId xmlns:a16="http://schemas.microsoft.com/office/drawing/2014/main" id="{00000000-0008-0000-0200-00007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94" name="Text Box 220">
          <a:extLst>
            <a:ext uri="{FF2B5EF4-FFF2-40B4-BE49-F238E27FC236}">
              <a16:creationId xmlns:a16="http://schemas.microsoft.com/office/drawing/2014/main" id="{00000000-0008-0000-0200-00007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895" name="Text Box 221">
          <a:extLst>
            <a:ext uri="{FF2B5EF4-FFF2-40B4-BE49-F238E27FC236}">
              <a16:creationId xmlns:a16="http://schemas.microsoft.com/office/drawing/2014/main" id="{00000000-0008-0000-0200-00007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96" name="Text Box 222">
          <a:extLst>
            <a:ext uri="{FF2B5EF4-FFF2-40B4-BE49-F238E27FC236}">
              <a16:creationId xmlns:a16="http://schemas.microsoft.com/office/drawing/2014/main" id="{00000000-0008-0000-0200-00008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97" name="Text Box 223">
          <a:extLst>
            <a:ext uri="{FF2B5EF4-FFF2-40B4-BE49-F238E27FC236}">
              <a16:creationId xmlns:a16="http://schemas.microsoft.com/office/drawing/2014/main" id="{00000000-0008-0000-0200-00008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898" name="Text Box 224">
          <a:extLst>
            <a:ext uri="{FF2B5EF4-FFF2-40B4-BE49-F238E27FC236}">
              <a16:creationId xmlns:a16="http://schemas.microsoft.com/office/drawing/2014/main" id="{00000000-0008-0000-0200-00008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899" name="Text Box 225">
          <a:extLst>
            <a:ext uri="{FF2B5EF4-FFF2-40B4-BE49-F238E27FC236}">
              <a16:creationId xmlns:a16="http://schemas.microsoft.com/office/drawing/2014/main" id="{00000000-0008-0000-0200-00008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00" name="Text Box 226">
          <a:extLst>
            <a:ext uri="{FF2B5EF4-FFF2-40B4-BE49-F238E27FC236}">
              <a16:creationId xmlns:a16="http://schemas.microsoft.com/office/drawing/2014/main" id="{00000000-0008-0000-0200-00008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901" name="Text Box 227">
          <a:extLst>
            <a:ext uri="{FF2B5EF4-FFF2-40B4-BE49-F238E27FC236}">
              <a16:creationId xmlns:a16="http://schemas.microsoft.com/office/drawing/2014/main" id="{00000000-0008-0000-0200-00008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902" name="Text Box 228">
          <a:extLst>
            <a:ext uri="{FF2B5EF4-FFF2-40B4-BE49-F238E27FC236}">
              <a16:creationId xmlns:a16="http://schemas.microsoft.com/office/drawing/2014/main" id="{00000000-0008-0000-0200-00008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03" name="Text Box 229">
          <a:extLst>
            <a:ext uri="{FF2B5EF4-FFF2-40B4-BE49-F238E27FC236}">
              <a16:creationId xmlns:a16="http://schemas.microsoft.com/office/drawing/2014/main" id="{00000000-0008-0000-0200-00008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04" name="Text Box 230">
          <a:extLst>
            <a:ext uri="{FF2B5EF4-FFF2-40B4-BE49-F238E27FC236}">
              <a16:creationId xmlns:a16="http://schemas.microsoft.com/office/drawing/2014/main" id="{00000000-0008-0000-0200-00008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905" name="Text Box 231">
          <a:extLst>
            <a:ext uri="{FF2B5EF4-FFF2-40B4-BE49-F238E27FC236}">
              <a16:creationId xmlns:a16="http://schemas.microsoft.com/office/drawing/2014/main" id="{00000000-0008-0000-0200-00008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06" name="Text Box 232">
          <a:extLst>
            <a:ext uri="{FF2B5EF4-FFF2-40B4-BE49-F238E27FC236}">
              <a16:creationId xmlns:a16="http://schemas.microsoft.com/office/drawing/2014/main" id="{00000000-0008-0000-0200-00008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07" name="Text Box 233">
          <a:extLst>
            <a:ext uri="{FF2B5EF4-FFF2-40B4-BE49-F238E27FC236}">
              <a16:creationId xmlns:a16="http://schemas.microsoft.com/office/drawing/2014/main" id="{00000000-0008-0000-0200-00008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908" name="Text Box 234">
          <a:extLst>
            <a:ext uri="{FF2B5EF4-FFF2-40B4-BE49-F238E27FC236}">
              <a16:creationId xmlns:a16="http://schemas.microsoft.com/office/drawing/2014/main" id="{00000000-0008-0000-0200-00008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09" name="Text Box 235">
          <a:extLst>
            <a:ext uri="{FF2B5EF4-FFF2-40B4-BE49-F238E27FC236}">
              <a16:creationId xmlns:a16="http://schemas.microsoft.com/office/drawing/2014/main" id="{00000000-0008-0000-0200-00008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10" name="Text Box 236">
          <a:extLst>
            <a:ext uri="{FF2B5EF4-FFF2-40B4-BE49-F238E27FC236}">
              <a16:creationId xmlns:a16="http://schemas.microsoft.com/office/drawing/2014/main" id="{00000000-0008-0000-0200-00008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911" name="Text Box 237">
          <a:extLst>
            <a:ext uri="{FF2B5EF4-FFF2-40B4-BE49-F238E27FC236}">
              <a16:creationId xmlns:a16="http://schemas.microsoft.com/office/drawing/2014/main" id="{00000000-0008-0000-0200-00008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912" name="Text Box 238">
          <a:extLst>
            <a:ext uri="{FF2B5EF4-FFF2-40B4-BE49-F238E27FC236}">
              <a16:creationId xmlns:a16="http://schemas.microsoft.com/office/drawing/2014/main" id="{00000000-0008-0000-0200-00009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13" name="Text Box 239">
          <a:extLst>
            <a:ext uri="{FF2B5EF4-FFF2-40B4-BE49-F238E27FC236}">
              <a16:creationId xmlns:a16="http://schemas.microsoft.com/office/drawing/2014/main" id="{00000000-0008-0000-0200-00009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14" name="Text Box 240">
          <a:extLst>
            <a:ext uri="{FF2B5EF4-FFF2-40B4-BE49-F238E27FC236}">
              <a16:creationId xmlns:a16="http://schemas.microsoft.com/office/drawing/2014/main" id="{00000000-0008-0000-0200-00009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915" name="Text Box 241">
          <a:extLst>
            <a:ext uri="{FF2B5EF4-FFF2-40B4-BE49-F238E27FC236}">
              <a16:creationId xmlns:a16="http://schemas.microsoft.com/office/drawing/2014/main" id="{00000000-0008-0000-0200-00009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16" name="Text Box 242">
          <a:extLst>
            <a:ext uri="{FF2B5EF4-FFF2-40B4-BE49-F238E27FC236}">
              <a16:creationId xmlns:a16="http://schemas.microsoft.com/office/drawing/2014/main" id="{00000000-0008-0000-0200-00009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17" name="Text Box 243">
          <a:extLst>
            <a:ext uri="{FF2B5EF4-FFF2-40B4-BE49-F238E27FC236}">
              <a16:creationId xmlns:a16="http://schemas.microsoft.com/office/drawing/2014/main" id="{00000000-0008-0000-0200-00009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918" name="Text Box 244">
          <a:extLst>
            <a:ext uri="{FF2B5EF4-FFF2-40B4-BE49-F238E27FC236}">
              <a16:creationId xmlns:a16="http://schemas.microsoft.com/office/drawing/2014/main" id="{00000000-0008-0000-0200-00009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19" name="Text Box 245">
          <a:extLst>
            <a:ext uri="{FF2B5EF4-FFF2-40B4-BE49-F238E27FC236}">
              <a16:creationId xmlns:a16="http://schemas.microsoft.com/office/drawing/2014/main" id="{00000000-0008-0000-0200-00009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20" name="Text Box 246">
          <a:extLst>
            <a:ext uri="{FF2B5EF4-FFF2-40B4-BE49-F238E27FC236}">
              <a16:creationId xmlns:a16="http://schemas.microsoft.com/office/drawing/2014/main" id="{00000000-0008-0000-0200-00009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921" name="Text Box 247">
          <a:extLst>
            <a:ext uri="{FF2B5EF4-FFF2-40B4-BE49-F238E27FC236}">
              <a16:creationId xmlns:a16="http://schemas.microsoft.com/office/drawing/2014/main" id="{00000000-0008-0000-0200-00009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922" name="Text Box 248">
          <a:extLst>
            <a:ext uri="{FF2B5EF4-FFF2-40B4-BE49-F238E27FC236}">
              <a16:creationId xmlns:a16="http://schemas.microsoft.com/office/drawing/2014/main" id="{00000000-0008-0000-0200-00009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23" name="Text Box 249">
          <a:extLst>
            <a:ext uri="{FF2B5EF4-FFF2-40B4-BE49-F238E27FC236}">
              <a16:creationId xmlns:a16="http://schemas.microsoft.com/office/drawing/2014/main" id="{00000000-0008-0000-0200-00009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24" name="Text Box 250">
          <a:extLst>
            <a:ext uri="{FF2B5EF4-FFF2-40B4-BE49-F238E27FC236}">
              <a16:creationId xmlns:a16="http://schemas.microsoft.com/office/drawing/2014/main" id="{00000000-0008-0000-0200-00009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925" name="Text Box 251">
          <a:extLst>
            <a:ext uri="{FF2B5EF4-FFF2-40B4-BE49-F238E27FC236}">
              <a16:creationId xmlns:a16="http://schemas.microsoft.com/office/drawing/2014/main" id="{00000000-0008-0000-0200-00009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26" name="Text Box 252">
          <a:extLst>
            <a:ext uri="{FF2B5EF4-FFF2-40B4-BE49-F238E27FC236}">
              <a16:creationId xmlns:a16="http://schemas.microsoft.com/office/drawing/2014/main" id="{00000000-0008-0000-0200-00009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27" name="Text Box 253">
          <a:extLst>
            <a:ext uri="{FF2B5EF4-FFF2-40B4-BE49-F238E27FC236}">
              <a16:creationId xmlns:a16="http://schemas.microsoft.com/office/drawing/2014/main" id="{00000000-0008-0000-0200-00009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928" name="Text Box 254">
          <a:extLst>
            <a:ext uri="{FF2B5EF4-FFF2-40B4-BE49-F238E27FC236}">
              <a16:creationId xmlns:a16="http://schemas.microsoft.com/office/drawing/2014/main" id="{00000000-0008-0000-0200-0000A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29" name="Text Box 255">
          <a:extLst>
            <a:ext uri="{FF2B5EF4-FFF2-40B4-BE49-F238E27FC236}">
              <a16:creationId xmlns:a16="http://schemas.microsoft.com/office/drawing/2014/main" id="{00000000-0008-0000-0200-0000A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30" name="Text Box 256">
          <a:extLst>
            <a:ext uri="{FF2B5EF4-FFF2-40B4-BE49-F238E27FC236}">
              <a16:creationId xmlns:a16="http://schemas.microsoft.com/office/drawing/2014/main" id="{00000000-0008-0000-0200-0000A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931" name="Text Box 257">
          <a:extLst>
            <a:ext uri="{FF2B5EF4-FFF2-40B4-BE49-F238E27FC236}">
              <a16:creationId xmlns:a16="http://schemas.microsoft.com/office/drawing/2014/main" id="{00000000-0008-0000-0200-0000A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932" name="Text Box 258">
          <a:extLst>
            <a:ext uri="{FF2B5EF4-FFF2-40B4-BE49-F238E27FC236}">
              <a16:creationId xmlns:a16="http://schemas.microsoft.com/office/drawing/2014/main" id="{00000000-0008-0000-0200-0000A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33" name="Text Box 259">
          <a:extLst>
            <a:ext uri="{FF2B5EF4-FFF2-40B4-BE49-F238E27FC236}">
              <a16:creationId xmlns:a16="http://schemas.microsoft.com/office/drawing/2014/main" id="{00000000-0008-0000-0200-0000A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34" name="Text Box 260">
          <a:extLst>
            <a:ext uri="{FF2B5EF4-FFF2-40B4-BE49-F238E27FC236}">
              <a16:creationId xmlns:a16="http://schemas.microsoft.com/office/drawing/2014/main" id="{00000000-0008-0000-0200-0000A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935" name="Text Box 261">
          <a:extLst>
            <a:ext uri="{FF2B5EF4-FFF2-40B4-BE49-F238E27FC236}">
              <a16:creationId xmlns:a16="http://schemas.microsoft.com/office/drawing/2014/main" id="{00000000-0008-0000-0200-0000A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36" name="Text Box 262">
          <a:extLst>
            <a:ext uri="{FF2B5EF4-FFF2-40B4-BE49-F238E27FC236}">
              <a16:creationId xmlns:a16="http://schemas.microsoft.com/office/drawing/2014/main" id="{00000000-0008-0000-0200-0000A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37" name="Text Box 263">
          <a:extLst>
            <a:ext uri="{FF2B5EF4-FFF2-40B4-BE49-F238E27FC236}">
              <a16:creationId xmlns:a16="http://schemas.microsoft.com/office/drawing/2014/main" id="{00000000-0008-0000-0200-0000A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938" name="Text Box 264">
          <a:extLst>
            <a:ext uri="{FF2B5EF4-FFF2-40B4-BE49-F238E27FC236}">
              <a16:creationId xmlns:a16="http://schemas.microsoft.com/office/drawing/2014/main" id="{00000000-0008-0000-0200-0000A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39" name="Text Box 265">
          <a:extLst>
            <a:ext uri="{FF2B5EF4-FFF2-40B4-BE49-F238E27FC236}">
              <a16:creationId xmlns:a16="http://schemas.microsoft.com/office/drawing/2014/main" id="{00000000-0008-0000-0200-0000A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40" name="Text Box 266">
          <a:extLst>
            <a:ext uri="{FF2B5EF4-FFF2-40B4-BE49-F238E27FC236}">
              <a16:creationId xmlns:a16="http://schemas.microsoft.com/office/drawing/2014/main" id="{00000000-0008-0000-0200-0000A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941" name="Text Box 267">
          <a:extLst>
            <a:ext uri="{FF2B5EF4-FFF2-40B4-BE49-F238E27FC236}">
              <a16:creationId xmlns:a16="http://schemas.microsoft.com/office/drawing/2014/main" id="{00000000-0008-0000-0200-0000A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942" name="Text Box 268">
          <a:extLst>
            <a:ext uri="{FF2B5EF4-FFF2-40B4-BE49-F238E27FC236}">
              <a16:creationId xmlns:a16="http://schemas.microsoft.com/office/drawing/2014/main" id="{00000000-0008-0000-0200-0000A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43" name="Text Box 269">
          <a:extLst>
            <a:ext uri="{FF2B5EF4-FFF2-40B4-BE49-F238E27FC236}">
              <a16:creationId xmlns:a16="http://schemas.microsoft.com/office/drawing/2014/main" id="{00000000-0008-0000-0200-0000A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44" name="Text Box 270">
          <a:extLst>
            <a:ext uri="{FF2B5EF4-FFF2-40B4-BE49-F238E27FC236}">
              <a16:creationId xmlns:a16="http://schemas.microsoft.com/office/drawing/2014/main" id="{00000000-0008-0000-0200-0000B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945" name="Text Box 271">
          <a:extLst>
            <a:ext uri="{FF2B5EF4-FFF2-40B4-BE49-F238E27FC236}">
              <a16:creationId xmlns:a16="http://schemas.microsoft.com/office/drawing/2014/main" id="{00000000-0008-0000-0200-0000B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46" name="Text Box 272">
          <a:extLst>
            <a:ext uri="{FF2B5EF4-FFF2-40B4-BE49-F238E27FC236}">
              <a16:creationId xmlns:a16="http://schemas.microsoft.com/office/drawing/2014/main" id="{00000000-0008-0000-0200-0000B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47" name="Text Box 273">
          <a:extLst>
            <a:ext uri="{FF2B5EF4-FFF2-40B4-BE49-F238E27FC236}">
              <a16:creationId xmlns:a16="http://schemas.microsoft.com/office/drawing/2014/main" id="{00000000-0008-0000-0200-0000B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948" name="Text Box 274">
          <a:extLst>
            <a:ext uri="{FF2B5EF4-FFF2-40B4-BE49-F238E27FC236}">
              <a16:creationId xmlns:a16="http://schemas.microsoft.com/office/drawing/2014/main" id="{00000000-0008-0000-0200-0000B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49" name="Text Box 275">
          <a:extLst>
            <a:ext uri="{FF2B5EF4-FFF2-40B4-BE49-F238E27FC236}">
              <a16:creationId xmlns:a16="http://schemas.microsoft.com/office/drawing/2014/main" id="{00000000-0008-0000-0200-0000B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50" name="Text Box 276">
          <a:extLst>
            <a:ext uri="{FF2B5EF4-FFF2-40B4-BE49-F238E27FC236}">
              <a16:creationId xmlns:a16="http://schemas.microsoft.com/office/drawing/2014/main" id="{00000000-0008-0000-0200-0000B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951" name="Text Box 277">
          <a:extLst>
            <a:ext uri="{FF2B5EF4-FFF2-40B4-BE49-F238E27FC236}">
              <a16:creationId xmlns:a16="http://schemas.microsoft.com/office/drawing/2014/main" id="{00000000-0008-0000-0200-0000B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952" name="Text Box 278">
          <a:extLst>
            <a:ext uri="{FF2B5EF4-FFF2-40B4-BE49-F238E27FC236}">
              <a16:creationId xmlns:a16="http://schemas.microsoft.com/office/drawing/2014/main" id="{00000000-0008-0000-0200-0000B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53" name="Text Box 279">
          <a:extLst>
            <a:ext uri="{FF2B5EF4-FFF2-40B4-BE49-F238E27FC236}">
              <a16:creationId xmlns:a16="http://schemas.microsoft.com/office/drawing/2014/main" id="{00000000-0008-0000-0200-0000B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54" name="Text Box 280">
          <a:extLst>
            <a:ext uri="{FF2B5EF4-FFF2-40B4-BE49-F238E27FC236}">
              <a16:creationId xmlns:a16="http://schemas.microsoft.com/office/drawing/2014/main" id="{00000000-0008-0000-0200-0000B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955" name="Text Box 281">
          <a:extLst>
            <a:ext uri="{FF2B5EF4-FFF2-40B4-BE49-F238E27FC236}">
              <a16:creationId xmlns:a16="http://schemas.microsoft.com/office/drawing/2014/main" id="{00000000-0008-0000-0200-0000B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56" name="Text Box 282">
          <a:extLst>
            <a:ext uri="{FF2B5EF4-FFF2-40B4-BE49-F238E27FC236}">
              <a16:creationId xmlns:a16="http://schemas.microsoft.com/office/drawing/2014/main" id="{00000000-0008-0000-0200-0000B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57" name="Text Box 283">
          <a:extLst>
            <a:ext uri="{FF2B5EF4-FFF2-40B4-BE49-F238E27FC236}">
              <a16:creationId xmlns:a16="http://schemas.microsoft.com/office/drawing/2014/main" id="{00000000-0008-0000-0200-0000B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958" name="Text Box 284">
          <a:extLst>
            <a:ext uri="{FF2B5EF4-FFF2-40B4-BE49-F238E27FC236}">
              <a16:creationId xmlns:a16="http://schemas.microsoft.com/office/drawing/2014/main" id="{00000000-0008-0000-0200-0000B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59" name="Text Box 285">
          <a:extLst>
            <a:ext uri="{FF2B5EF4-FFF2-40B4-BE49-F238E27FC236}">
              <a16:creationId xmlns:a16="http://schemas.microsoft.com/office/drawing/2014/main" id="{00000000-0008-0000-0200-0000B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60" name="Text Box 286">
          <a:extLst>
            <a:ext uri="{FF2B5EF4-FFF2-40B4-BE49-F238E27FC236}">
              <a16:creationId xmlns:a16="http://schemas.microsoft.com/office/drawing/2014/main" id="{00000000-0008-0000-0200-0000C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961" name="Text Box 287">
          <a:extLst>
            <a:ext uri="{FF2B5EF4-FFF2-40B4-BE49-F238E27FC236}">
              <a16:creationId xmlns:a16="http://schemas.microsoft.com/office/drawing/2014/main" id="{00000000-0008-0000-0200-0000C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62" name="Text Box 288">
          <a:extLst>
            <a:ext uri="{FF2B5EF4-FFF2-40B4-BE49-F238E27FC236}">
              <a16:creationId xmlns:a16="http://schemas.microsoft.com/office/drawing/2014/main" id="{00000000-0008-0000-0200-0000C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63" name="Text Box 289">
          <a:extLst>
            <a:ext uri="{FF2B5EF4-FFF2-40B4-BE49-F238E27FC236}">
              <a16:creationId xmlns:a16="http://schemas.microsoft.com/office/drawing/2014/main" id="{00000000-0008-0000-0200-0000C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964" name="Text Box 290">
          <a:extLst>
            <a:ext uri="{FF2B5EF4-FFF2-40B4-BE49-F238E27FC236}">
              <a16:creationId xmlns:a16="http://schemas.microsoft.com/office/drawing/2014/main" id="{00000000-0008-0000-0200-0000C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65" name="Text Box 291">
          <a:extLst>
            <a:ext uri="{FF2B5EF4-FFF2-40B4-BE49-F238E27FC236}">
              <a16:creationId xmlns:a16="http://schemas.microsoft.com/office/drawing/2014/main" id="{00000000-0008-0000-0200-0000C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66" name="Text Box 292">
          <a:extLst>
            <a:ext uri="{FF2B5EF4-FFF2-40B4-BE49-F238E27FC236}">
              <a16:creationId xmlns:a16="http://schemas.microsoft.com/office/drawing/2014/main" id="{00000000-0008-0000-0200-0000C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967" name="Text Box 293">
          <a:extLst>
            <a:ext uri="{FF2B5EF4-FFF2-40B4-BE49-F238E27FC236}">
              <a16:creationId xmlns:a16="http://schemas.microsoft.com/office/drawing/2014/main" id="{00000000-0008-0000-0200-0000C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68" name="Text Box 294">
          <a:extLst>
            <a:ext uri="{FF2B5EF4-FFF2-40B4-BE49-F238E27FC236}">
              <a16:creationId xmlns:a16="http://schemas.microsoft.com/office/drawing/2014/main" id="{00000000-0008-0000-0200-0000C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69" name="Text Box 295">
          <a:extLst>
            <a:ext uri="{FF2B5EF4-FFF2-40B4-BE49-F238E27FC236}">
              <a16:creationId xmlns:a16="http://schemas.microsoft.com/office/drawing/2014/main" id="{00000000-0008-0000-0200-0000C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970" name="Text Box 296">
          <a:extLst>
            <a:ext uri="{FF2B5EF4-FFF2-40B4-BE49-F238E27FC236}">
              <a16:creationId xmlns:a16="http://schemas.microsoft.com/office/drawing/2014/main" id="{00000000-0008-0000-0200-0000C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971" name="Text Box 297">
          <a:extLst>
            <a:ext uri="{FF2B5EF4-FFF2-40B4-BE49-F238E27FC236}">
              <a16:creationId xmlns:a16="http://schemas.microsoft.com/office/drawing/2014/main" id="{00000000-0008-0000-0200-0000C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72" name="Text Box 298">
          <a:extLst>
            <a:ext uri="{FF2B5EF4-FFF2-40B4-BE49-F238E27FC236}">
              <a16:creationId xmlns:a16="http://schemas.microsoft.com/office/drawing/2014/main" id="{00000000-0008-0000-0200-0000C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73" name="Text Box 299">
          <a:extLst>
            <a:ext uri="{FF2B5EF4-FFF2-40B4-BE49-F238E27FC236}">
              <a16:creationId xmlns:a16="http://schemas.microsoft.com/office/drawing/2014/main" id="{00000000-0008-0000-0200-0000C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974" name="Text Box 300">
          <a:extLst>
            <a:ext uri="{FF2B5EF4-FFF2-40B4-BE49-F238E27FC236}">
              <a16:creationId xmlns:a16="http://schemas.microsoft.com/office/drawing/2014/main" id="{00000000-0008-0000-0200-0000C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75" name="Text Box 301">
          <a:extLst>
            <a:ext uri="{FF2B5EF4-FFF2-40B4-BE49-F238E27FC236}">
              <a16:creationId xmlns:a16="http://schemas.microsoft.com/office/drawing/2014/main" id="{00000000-0008-0000-0200-0000C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76" name="Text Box 302">
          <a:extLst>
            <a:ext uri="{FF2B5EF4-FFF2-40B4-BE49-F238E27FC236}">
              <a16:creationId xmlns:a16="http://schemas.microsoft.com/office/drawing/2014/main" id="{00000000-0008-0000-0200-0000D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977" name="Text Box 303">
          <a:extLst>
            <a:ext uri="{FF2B5EF4-FFF2-40B4-BE49-F238E27FC236}">
              <a16:creationId xmlns:a16="http://schemas.microsoft.com/office/drawing/2014/main" id="{00000000-0008-0000-0200-0000D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78" name="Text Box 304">
          <a:extLst>
            <a:ext uri="{FF2B5EF4-FFF2-40B4-BE49-F238E27FC236}">
              <a16:creationId xmlns:a16="http://schemas.microsoft.com/office/drawing/2014/main" id="{00000000-0008-0000-0200-0000D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79" name="Text Box 305">
          <a:extLst>
            <a:ext uri="{FF2B5EF4-FFF2-40B4-BE49-F238E27FC236}">
              <a16:creationId xmlns:a16="http://schemas.microsoft.com/office/drawing/2014/main" id="{00000000-0008-0000-0200-0000D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980" name="Text Box 306">
          <a:extLst>
            <a:ext uri="{FF2B5EF4-FFF2-40B4-BE49-F238E27FC236}">
              <a16:creationId xmlns:a16="http://schemas.microsoft.com/office/drawing/2014/main" id="{00000000-0008-0000-0200-0000D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81" name="Text Box 307">
          <a:extLst>
            <a:ext uri="{FF2B5EF4-FFF2-40B4-BE49-F238E27FC236}">
              <a16:creationId xmlns:a16="http://schemas.microsoft.com/office/drawing/2014/main" id="{00000000-0008-0000-0200-0000D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982" name="Text Box 308">
          <a:extLst>
            <a:ext uri="{FF2B5EF4-FFF2-40B4-BE49-F238E27FC236}">
              <a16:creationId xmlns:a16="http://schemas.microsoft.com/office/drawing/2014/main" id="{00000000-0008-0000-0200-0000D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983" name="Text Box 309">
          <a:extLst>
            <a:ext uri="{FF2B5EF4-FFF2-40B4-BE49-F238E27FC236}">
              <a16:creationId xmlns:a16="http://schemas.microsoft.com/office/drawing/2014/main" id="{00000000-0008-0000-0200-0000D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984" name="Text Box 310">
          <a:extLst>
            <a:ext uri="{FF2B5EF4-FFF2-40B4-BE49-F238E27FC236}">
              <a16:creationId xmlns:a16="http://schemas.microsoft.com/office/drawing/2014/main" id="{00000000-0008-0000-0200-0000D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985" name="Text Box 311">
          <a:extLst>
            <a:ext uri="{FF2B5EF4-FFF2-40B4-BE49-F238E27FC236}">
              <a16:creationId xmlns:a16="http://schemas.microsoft.com/office/drawing/2014/main" id="{00000000-0008-0000-0200-0000D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986" name="Text Box 312">
          <a:extLst>
            <a:ext uri="{FF2B5EF4-FFF2-40B4-BE49-F238E27FC236}">
              <a16:creationId xmlns:a16="http://schemas.microsoft.com/office/drawing/2014/main" id="{00000000-0008-0000-0200-0000D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987" name="Text Box 313">
          <a:extLst>
            <a:ext uri="{FF2B5EF4-FFF2-40B4-BE49-F238E27FC236}">
              <a16:creationId xmlns:a16="http://schemas.microsoft.com/office/drawing/2014/main" id="{00000000-0008-0000-0200-0000D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988" name="Text Box 314">
          <a:extLst>
            <a:ext uri="{FF2B5EF4-FFF2-40B4-BE49-F238E27FC236}">
              <a16:creationId xmlns:a16="http://schemas.microsoft.com/office/drawing/2014/main" id="{00000000-0008-0000-0200-0000D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989" name="Text Box 315">
          <a:extLst>
            <a:ext uri="{FF2B5EF4-FFF2-40B4-BE49-F238E27FC236}">
              <a16:creationId xmlns:a16="http://schemas.microsoft.com/office/drawing/2014/main" id="{00000000-0008-0000-0200-0000D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990" name="Text Box 316">
          <a:extLst>
            <a:ext uri="{FF2B5EF4-FFF2-40B4-BE49-F238E27FC236}">
              <a16:creationId xmlns:a16="http://schemas.microsoft.com/office/drawing/2014/main" id="{00000000-0008-0000-0200-0000D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991" name="Text Box 317">
          <a:extLst>
            <a:ext uri="{FF2B5EF4-FFF2-40B4-BE49-F238E27FC236}">
              <a16:creationId xmlns:a16="http://schemas.microsoft.com/office/drawing/2014/main" id="{00000000-0008-0000-0200-0000D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992" name="Text Box 318">
          <a:extLst>
            <a:ext uri="{FF2B5EF4-FFF2-40B4-BE49-F238E27FC236}">
              <a16:creationId xmlns:a16="http://schemas.microsoft.com/office/drawing/2014/main" id="{00000000-0008-0000-0200-0000E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993" name="Text Box 319">
          <a:extLst>
            <a:ext uri="{FF2B5EF4-FFF2-40B4-BE49-F238E27FC236}">
              <a16:creationId xmlns:a16="http://schemas.microsoft.com/office/drawing/2014/main" id="{00000000-0008-0000-0200-0000E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994" name="Text Box 320">
          <a:extLst>
            <a:ext uri="{FF2B5EF4-FFF2-40B4-BE49-F238E27FC236}">
              <a16:creationId xmlns:a16="http://schemas.microsoft.com/office/drawing/2014/main" id="{00000000-0008-0000-0200-0000E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995" name="Text Box 321">
          <a:extLst>
            <a:ext uri="{FF2B5EF4-FFF2-40B4-BE49-F238E27FC236}">
              <a16:creationId xmlns:a16="http://schemas.microsoft.com/office/drawing/2014/main" id="{00000000-0008-0000-0200-0000E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996" name="Text Box 322">
          <a:extLst>
            <a:ext uri="{FF2B5EF4-FFF2-40B4-BE49-F238E27FC236}">
              <a16:creationId xmlns:a16="http://schemas.microsoft.com/office/drawing/2014/main" id="{00000000-0008-0000-0200-0000E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997" name="Text Box 323">
          <a:extLst>
            <a:ext uri="{FF2B5EF4-FFF2-40B4-BE49-F238E27FC236}">
              <a16:creationId xmlns:a16="http://schemas.microsoft.com/office/drawing/2014/main" id="{00000000-0008-0000-0200-0000E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998" name="Text Box 324">
          <a:extLst>
            <a:ext uri="{FF2B5EF4-FFF2-40B4-BE49-F238E27FC236}">
              <a16:creationId xmlns:a16="http://schemas.microsoft.com/office/drawing/2014/main" id="{00000000-0008-0000-0200-0000E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999" name="Text Box 325">
          <a:extLst>
            <a:ext uri="{FF2B5EF4-FFF2-40B4-BE49-F238E27FC236}">
              <a16:creationId xmlns:a16="http://schemas.microsoft.com/office/drawing/2014/main" id="{00000000-0008-0000-0200-0000E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00" name="Text Box 326">
          <a:extLst>
            <a:ext uri="{FF2B5EF4-FFF2-40B4-BE49-F238E27FC236}">
              <a16:creationId xmlns:a16="http://schemas.microsoft.com/office/drawing/2014/main" id="{00000000-0008-0000-0200-0000E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01" name="Text Box 327">
          <a:extLst>
            <a:ext uri="{FF2B5EF4-FFF2-40B4-BE49-F238E27FC236}">
              <a16:creationId xmlns:a16="http://schemas.microsoft.com/office/drawing/2014/main" id="{00000000-0008-0000-0200-0000E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02" name="Text Box 328">
          <a:extLst>
            <a:ext uri="{FF2B5EF4-FFF2-40B4-BE49-F238E27FC236}">
              <a16:creationId xmlns:a16="http://schemas.microsoft.com/office/drawing/2014/main" id="{00000000-0008-0000-0200-0000E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03" name="Text Box 329">
          <a:extLst>
            <a:ext uri="{FF2B5EF4-FFF2-40B4-BE49-F238E27FC236}">
              <a16:creationId xmlns:a16="http://schemas.microsoft.com/office/drawing/2014/main" id="{00000000-0008-0000-0200-0000E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04" name="Text Box 330">
          <a:extLst>
            <a:ext uri="{FF2B5EF4-FFF2-40B4-BE49-F238E27FC236}">
              <a16:creationId xmlns:a16="http://schemas.microsoft.com/office/drawing/2014/main" id="{00000000-0008-0000-0200-0000E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05" name="Text Box 331">
          <a:extLst>
            <a:ext uri="{FF2B5EF4-FFF2-40B4-BE49-F238E27FC236}">
              <a16:creationId xmlns:a16="http://schemas.microsoft.com/office/drawing/2014/main" id="{00000000-0008-0000-0200-0000E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06" name="Text Box 332">
          <a:extLst>
            <a:ext uri="{FF2B5EF4-FFF2-40B4-BE49-F238E27FC236}">
              <a16:creationId xmlns:a16="http://schemas.microsoft.com/office/drawing/2014/main" id="{00000000-0008-0000-0200-0000E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07" name="Text Box 333">
          <a:extLst>
            <a:ext uri="{FF2B5EF4-FFF2-40B4-BE49-F238E27FC236}">
              <a16:creationId xmlns:a16="http://schemas.microsoft.com/office/drawing/2014/main" id="{00000000-0008-0000-0200-0000E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08" name="Text Box 334">
          <a:extLst>
            <a:ext uri="{FF2B5EF4-FFF2-40B4-BE49-F238E27FC236}">
              <a16:creationId xmlns:a16="http://schemas.microsoft.com/office/drawing/2014/main" id="{00000000-0008-0000-0200-0000F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09" name="Text Box 335">
          <a:extLst>
            <a:ext uri="{FF2B5EF4-FFF2-40B4-BE49-F238E27FC236}">
              <a16:creationId xmlns:a16="http://schemas.microsoft.com/office/drawing/2014/main" id="{00000000-0008-0000-0200-0000F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010" name="Text Box 336">
          <a:extLst>
            <a:ext uri="{FF2B5EF4-FFF2-40B4-BE49-F238E27FC236}">
              <a16:creationId xmlns:a16="http://schemas.microsoft.com/office/drawing/2014/main" id="{00000000-0008-0000-0200-0000F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011" name="Text Box 337">
          <a:extLst>
            <a:ext uri="{FF2B5EF4-FFF2-40B4-BE49-F238E27FC236}">
              <a16:creationId xmlns:a16="http://schemas.microsoft.com/office/drawing/2014/main" id="{00000000-0008-0000-0200-0000F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012" name="Text Box 338">
          <a:extLst>
            <a:ext uri="{FF2B5EF4-FFF2-40B4-BE49-F238E27FC236}">
              <a16:creationId xmlns:a16="http://schemas.microsoft.com/office/drawing/2014/main" id="{00000000-0008-0000-0200-0000F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013" name="Text Box 339">
          <a:extLst>
            <a:ext uri="{FF2B5EF4-FFF2-40B4-BE49-F238E27FC236}">
              <a16:creationId xmlns:a16="http://schemas.microsoft.com/office/drawing/2014/main" id="{00000000-0008-0000-0200-0000F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014" name="Text Box 340">
          <a:extLst>
            <a:ext uri="{FF2B5EF4-FFF2-40B4-BE49-F238E27FC236}">
              <a16:creationId xmlns:a16="http://schemas.microsoft.com/office/drawing/2014/main" id="{00000000-0008-0000-0200-0000F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015" name="Text Box 341">
          <a:extLst>
            <a:ext uri="{FF2B5EF4-FFF2-40B4-BE49-F238E27FC236}">
              <a16:creationId xmlns:a16="http://schemas.microsoft.com/office/drawing/2014/main" id="{00000000-0008-0000-0200-0000F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016" name="Text Box 342">
          <a:extLst>
            <a:ext uri="{FF2B5EF4-FFF2-40B4-BE49-F238E27FC236}">
              <a16:creationId xmlns:a16="http://schemas.microsoft.com/office/drawing/2014/main" id="{00000000-0008-0000-0200-0000F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017" name="Text Box 343">
          <a:extLst>
            <a:ext uri="{FF2B5EF4-FFF2-40B4-BE49-F238E27FC236}">
              <a16:creationId xmlns:a16="http://schemas.microsoft.com/office/drawing/2014/main" id="{00000000-0008-0000-0200-0000F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018" name="Text Box 344">
          <a:extLst>
            <a:ext uri="{FF2B5EF4-FFF2-40B4-BE49-F238E27FC236}">
              <a16:creationId xmlns:a16="http://schemas.microsoft.com/office/drawing/2014/main" id="{00000000-0008-0000-0200-0000F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019" name="Text Box 345">
          <a:extLst>
            <a:ext uri="{FF2B5EF4-FFF2-40B4-BE49-F238E27FC236}">
              <a16:creationId xmlns:a16="http://schemas.microsoft.com/office/drawing/2014/main" id="{00000000-0008-0000-0200-0000F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20" name="Text Box 346">
          <a:extLst>
            <a:ext uri="{FF2B5EF4-FFF2-40B4-BE49-F238E27FC236}">
              <a16:creationId xmlns:a16="http://schemas.microsoft.com/office/drawing/2014/main" id="{00000000-0008-0000-0200-0000F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21" name="Text Box 347">
          <a:extLst>
            <a:ext uri="{FF2B5EF4-FFF2-40B4-BE49-F238E27FC236}">
              <a16:creationId xmlns:a16="http://schemas.microsoft.com/office/drawing/2014/main" id="{00000000-0008-0000-0200-0000F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22" name="Text Box 348">
          <a:extLst>
            <a:ext uri="{FF2B5EF4-FFF2-40B4-BE49-F238E27FC236}">
              <a16:creationId xmlns:a16="http://schemas.microsoft.com/office/drawing/2014/main" id="{00000000-0008-0000-0200-0000F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23" name="Text Box 349">
          <a:extLst>
            <a:ext uri="{FF2B5EF4-FFF2-40B4-BE49-F238E27FC236}">
              <a16:creationId xmlns:a16="http://schemas.microsoft.com/office/drawing/2014/main" id="{00000000-0008-0000-0200-0000F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24" name="Text Box 350">
          <a:extLst>
            <a:ext uri="{FF2B5EF4-FFF2-40B4-BE49-F238E27FC236}">
              <a16:creationId xmlns:a16="http://schemas.microsoft.com/office/drawing/2014/main" id="{00000000-0008-0000-0200-00000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25" name="Text Box 351">
          <a:extLst>
            <a:ext uri="{FF2B5EF4-FFF2-40B4-BE49-F238E27FC236}">
              <a16:creationId xmlns:a16="http://schemas.microsoft.com/office/drawing/2014/main" id="{00000000-0008-0000-0200-00000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26" name="Text Box 352">
          <a:extLst>
            <a:ext uri="{FF2B5EF4-FFF2-40B4-BE49-F238E27FC236}">
              <a16:creationId xmlns:a16="http://schemas.microsoft.com/office/drawing/2014/main" id="{00000000-0008-0000-0200-00000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27" name="Text Box 353">
          <a:extLst>
            <a:ext uri="{FF2B5EF4-FFF2-40B4-BE49-F238E27FC236}">
              <a16:creationId xmlns:a16="http://schemas.microsoft.com/office/drawing/2014/main" id="{00000000-0008-0000-0200-00000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28" name="Text Box 354">
          <a:extLst>
            <a:ext uri="{FF2B5EF4-FFF2-40B4-BE49-F238E27FC236}">
              <a16:creationId xmlns:a16="http://schemas.microsoft.com/office/drawing/2014/main" id="{00000000-0008-0000-0200-00000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29" name="Text Box 355">
          <a:extLst>
            <a:ext uri="{FF2B5EF4-FFF2-40B4-BE49-F238E27FC236}">
              <a16:creationId xmlns:a16="http://schemas.microsoft.com/office/drawing/2014/main" id="{00000000-0008-0000-0200-00000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30" name="Text Box 356">
          <a:extLst>
            <a:ext uri="{FF2B5EF4-FFF2-40B4-BE49-F238E27FC236}">
              <a16:creationId xmlns:a16="http://schemas.microsoft.com/office/drawing/2014/main" id="{00000000-0008-0000-0200-00000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31" name="Text Box 357">
          <a:extLst>
            <a:ext uri="{FF2B5EF4-FFF2-40B4-BE49-F238E27FC236}">
              <a16:creationId xmlns:a16="http://schemas.microsoft.com/office/drawing/2014/main" id="{00000000-0008-0000-0200-00000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32" name="Text Box 358">
          <a:extLst>
            <a:ext uri="{FF2B5EF4-FFF2-40B4-BE49-F238E27FC236}">
              <a16:creationId xmlns:a16="http://schemas.microsoft.com/office/drawing/2014/main" id="{00000000-0008-0000-0200-00000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33" name="Text Box 359">
          <a:extLst>
            <a:ext uri="{FF2B5EF4-FFF2-40B4-BE49-F238E27FC236}">
              <a16:creationId xmlns:a16="http://schemas.microsoft.com/office/drawing/2014/main" id="{00000000-0008-0000-0200-00000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34" name="Text Box 360">
          <a:extLst>
            <a:ext uri="{FF2B5EF4-FFF2-40B4-BE49-F238E27FC236}">
              <a16:creationId xmlns:a16="http://schemas.microsoft.com/office/drawing/2014/main" id="{00000000-0008-0000-0200-00000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35" name="Text Box 361">
          <a:extLst>
            <a:ext uri="{FF2B5EF4-FFF2-40B4-BE49-F238E27FC236}">
              <a16:creationId xmlns:a16="http://schemas.microsoft.com/office/drawing/2014/main" id="{00000000-0008-0000-0200-00000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36" name="Text Box 362">
          <a:extLst>
            <a:ext uri="{FF2B5EF4-FFF2-40B4-BE49-F238E27FC236}">
              <a16:creationId xmlns:a16="http://schemas.microsoft.com/office/drawing/2014/main" id="{00000000-0008-0000-0200-00000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37" name="Text Box 363">
          <a:extLst>
            <a:ext uri="{FF2B5EF4-FFF2-40B4-BE49-F238E27FC236}">
              <a16:creationId xmlns:a16="http://schemas.microsoft.com/office/drawing/2014/main" id="{00000000-0008-0000-0200-00000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38" name="Text Box 364">
          <a:extLst>
            <a:ext uri="{FF2B5EF4-FFF2-40B4-BE49-F238E27FC236}">
              <a16:creationId xmlns:a16="http://schemas.microsoft.com/office/drawing/2014/main" id="{00000000-0008-0000-0200-00000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39" name="Text Box 365">
          <a:extLst>
            <a:ext uri="{FF2B5EF4-FFF2-40B4-BE49-F238E27FC236}">
              <a16:creationId xmlns:a16="http://schemas.microsoft.com/office/drawing/2014/main" id="{00000000-0008-0000-0200-00000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40" name="Text Box 366">
          <a:extLst>
            <a:ext uri="{FF2B5EF4-FFF2-40B4-BE49-F238E27FC236}">
              <a16:creationId xmlns:a16="http://schemas.microsoft.com/office/drawing/2014/main" id="{00000000-0008-0000-0200-00001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41" name="Text Box 367">
          <a:extLst>
            <a:ext uri="{FF2B5EF4-FFF2-40B4-BE49-F238E27FC236}">
              <a16:creationId xmlns:a16="http://schemas.microsoft.com/office/drawing/2014/main" id="{00000000-0008-0000-0200-00001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42" name="Text Box 368">
          <a:extLst>
            <a:ext uri="{FF2B5EF4-FFF2-40B4-BE49-F238E27FC236}">
              <a16:creationId xmlns:a16="http://schemas.microsoft.com/office/drawing/2014/main" id="{00000000-0008-0000-0200-00001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43" name="Text Box 369">
          <a:extLst>
            <a:ext uri="{FF2B5EF4-FFF2-40B4-BE49-F238E27FC236}">
              <a16:creationId xmlns:a16="http://schemas.microsoft.com/office/drawing/2014/main" id="{00000000-0008-0000-0200-00001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44" name="Text Box 370">
          <a:extLst>
            <a:ext uri="{FF2B5EF4-FFF2-40B4-BE49-F238E27FC236}">
              <a16:creationId xmlns:a16="http://schemas.microsoft.com/office/drawing/2014/main" id="{00000000-0008-0000-0200-00001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45" name="Text Box 371">
          <a:extLst>
            <a:ext uri="{FF2B5EF4-FFF2-40B4-BE49-F238E27FC236}">
              <a16:creationId xmlns:a16="http://schemas.microsoft.com/office/drawing/2014/main" id="{00000000-0008-0000-0200-00001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46" name="Text Box 372">
          <a:extLst>
            <a:ext uri="{FF2B5EF4-FFF2-40B4-BE49-F238E27FC236}">
              <a16:creationId xmlns:a16="http://schemas.microsoft.com/office/drawing/2014/main" id="{00000000-0008-0000-0200-00001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047" name="Text Box 373">
          <a:extLst>
            <a:ext uri="{FF2B5EF4-FFF2-40B4-BE49-F238E27FC236}">
              <a16:creationId xmlns:a16="http://schemas.microsoft.com/office/drawing/2014/main" id="{00000000-0008-0000-0200-00001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3"/>
    <xdr:sp macro="" textlink="">
      <xdr:nvSpPr>
        <xdr:cNvPr id="1048" name="Text Box 374">
          <a:extLst>
            <a:ext uri="{FF2B5EF4-FFF2-40B4-BE49-F238E27FC236}">
              <a16:creationId xmlns:a16="http://schemas.microsoft.com/office/drawing/2014/main" id="{00000000-0008-0000-0200-00001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049" name="Text Box 375">
          <a:extLst>
            <a:ext uri="{FF2B5EF4-FFF2-40B4-BE49-F238E27FC236}">
              <a16:creationId xmlns:a16="http://schemas.microsoft.com/office/drawing/2014/main" id="{00000000-0008-0000-0200-00001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050" name="Text Box 376">
          <a:extLst>
            <a:ext uri="{FF2B5EF4-FFF2-40B4-BE49-F238E27FC236}">
              <a16:creationId xmlns:a16="http://schemas.microsoft.com/office/drawing/2014/main" id="{00000000-0008-0000-0200-00001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3"/>
    <xdr:sp macro="" textlink="">
      <xdr:nvSpPr>
        <xdr:cNvPr id="1051" name="Text Box 377">
          <a:extLst>
            <a:ext uri="{FF2B5EF4-FFF2-40B4-BE49-F238E27FC236}">
              <a16:creationId xmlns:a16="http://schemas.microsoft.com/office/drawing/2014/main" id="{00000000-0008-0000-0200-00001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052" name="Text Box 378">
          <a:extLst>
            <a:ext uri="{FF2B5EF4-FFF2-40B4-BE49-F238E27FC236}">
              <a16:creationId xmlns:a16="http://schemas.microsoft.com/office/drawing/2014/main" id="{00000000-0008-0000-0200-00001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053" name="Text Box 379">
          <a:extLst>
            <a:ext uri="{FF2B5EF4-FFF2-40B4-BE49-F238E27FC236}">
              <a16:creationId xmlns:a16="http://schemas.microsoft.com/office/drawing/2014/main" id="{00000000-0008-0000-0200-00001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3"/>
    <xdr:sp macro="" textlink="">
      <xdr:nvSpPr>
        <xdr:cNvPr id="1054" name="Text Box 380">
          <a:extLst>
            <a:ext uri="{FF2B5EF4-FFF2-40B4-BE49-F238E27FC236}">
              <a16:creationId xmlns:a16="http://schemas.microsoft.com/office/drawing/2014/main" id="{00000000-0008-0000-0200-00001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055" name="Text Box 381">
          <a:extLst>
            <a:ext uri="{FF2B5EF4-FFF2-40B4-BE49-F238E27FC236}">
              <a16:creationId xmlns:a16="http://schemas.microsoft.com/office/drawing/2014/main" id="{00000000-0008-0000-0200-00001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056" name="Text Box 382">
          <a:extLst>
            <a:ext uri="{FF2B5EF4-FFF2-40B4-BE49-F238E27FC236}">
              <a16:creationId xmlns:a16="http://schemas.microsoft.com/office/drawing/2014/main" id="{00000000-0008-0000-0200-00002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57" name="Text Box 383">
          <a:extLst>
            <a:ext uri="{FF2B5EF4-FFF2-40B4-BE49-F238E27FC236}">
              <a16:creationId xmlns:a16="http://schemas.microsoft.com/office/drawing/2014/main" id="{00000000-0008-0000-0200-00002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58" name="Text Box 384">
          <a:extLst>
            <a:ext uri="{FF2B5EF4-FFF2-40B4-BE49-F238E27FC236}">
              <a16:creationId xmlns:a16="http://schemas.microsoft.com/office/drawing/2014/main" id="{00000000-0008-0000-0200-00002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59" name="Text Box 385">
          <a:extLst>
            <a:ext uri="{FF2B5EF4-FFF2-40B4-BE49-F238E27FC236}">
              <a16:creationId xmlns:a16="http://schemas.microsoft.com/office/drawing/2014/main" id="{00000000-0008-0000-0200-00002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60" name="Text Box 386">
          <a:extLst>
            <a:ext uri="{FF2B5EF4-FFF2-40B4-BE49-F238E27FC236}">
              <a16:creationId xmlns:a16="http://schemas.microsoft.com/office/drawing/2014/main" id="{00000000-0008-0000-0200-00002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61" name="Text Box 387">
          <a:extLst>
            <a:ext uri="{FF2B5EF4-FFF2-40B4-BE49-F238E27FC236}">
              <a16:creationId xmlns:a16="http://schemas.microsoft.com/office/drawing/2014/main" id="{00000000-0008-0000-0200-00002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62" name="Text Box 388">
          <a:extLst>
            <a:ext uri="{FF2B5EF4-FFF2-40B4-BE49-F238E27FC236}">
              <a16:creationId xmlns:a16="http://schemas.microsoft.com/office/drawing/2014/main" id="{00000000-0008-0000-0200-00002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63" name="Text Box 389">
          <a:extLst>
            <a:ext uri="{FF2B5EF4-FFF2-40B4-BE49-F238E27FC236}">
              <a16:creationId xmlns:a16="http://schemas.microsoft.com/office/drawing/2014/main" id="{00000000-0008-0000-0200-00002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64" name="Text Box 390">
          <a:extLst>
            <a:ext uri="{FF2B5EF4-FFF2-40B4-BE49-F238E27FC236}">
              <a16:creationId xmlns:a16="http://schemas.microsoft.com/office/drawing/2014/main" id="{00000000-0008-0000-0200-00002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65" name="Text Box 391">
          <a:extLst>
            <a:ext uri="{FF2B5EF4-FFF2-40B4-BE49-F238E27FC236}">
              <a16:creationId xmlns:a16="http://schemas.microsoft.com/office/drawing/2014/main" id="{00000000-0008-0000-0200-00002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66" name="Text Box 392">
          <a:extLst>
            <a:ext uri="{FF2B5EF4-FFF2-40B4-BE49-F238E27FC236}">
              <a16:creationId xmlns:a16="http://schemas.microsoft.com/office/drawing/2014/main" id="{00000000-0008-0000-0200-00002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67" name="Text Box 393">
          <a:extLst>
            <a:ext uri="{FF2B5EF4-FFF2-40B4-BE49-F238E27FC236}">
              <a16:creationId xmlns:a16="http://schemas.microsoft.com/office/drawing/2014/main" id="{00000000-0008-0000-0200-00002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68" name="Text Box 394">
          <a:extLst>
            <a:ext uri="{FF2B5EF4-FFF2-40B4-BE49-F238E27FC236}">
              <a16:creationId xmlns:a16="http://schemas.microsoft.com/office/drawing/2014/main" id="{00000000-0008-0000-0200-00002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69" name="Text Box 395">
          <a:extLst>
            <a:ext uri="{FF2B5EF4-FFF2-40B4-BE49-F238E27FC236}">
              <a16:creationId xmlns:a16="http://schemas.microsoft.com/office/drawing/2014/main" id="{00000000-0008-0000-0200-00002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70" name="Text Box 396">
          <a:extLst>
            <a:ext uri="{FF2B5EF4-FFF2-40B4-BE49-F238E27FC236}">
              <a16:creationId xmlns:a16="http://schemas.microsoft.com/office/drawing/2014/main" id="{00000000-0008-0000-0200-00002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71" name="Text Box 397">
          <a:extLst>
            <a:ext uri="{FF2B5EF4-FFF2-40B4-BE49-F238E27FC236}">
              <a16:creationId xmlns:a16="http://schemas.microsoft.com/office/drawing/2014/main" id="{00000000-0008-0000-0200-00002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72" name="Text Box 398">
          <a:extLst>
            <a:ext uri="{FF2B5EF4-FFF2-40B4-BE49-F238E27FC236}">
              <a16:creationId xmlns:a16="http://schemas.microsoft.com/office/drawing/2014/main" id="{00000000-0008-0000-0200-00003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73" name="Text Box 399">
          <a:extLst>
            <a:ext uri="{FF2B5EF4-FFF2-40B4-BE49-F238E27FC236}">
              <a16:creationId xmlns:a16="http://schemas.microsoft.com/office/drawing/2014/main" id="{00000000-0008-0000-0200-00003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74" name="Text Box 400">
          <a:extLst>
            <a:ext uri="{FF2B5EF4-FFF2-40B4-BE49-F238E27FC236}">
              <a16:creationId xmlns:a16="http://schemas.microsoft.com/office/drawing/2014/main" id="{00000000-0008-0000-0200-00003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75" name="Text Box 401">
          <a:extLst>
            <a:ext uri="{FF2B5EF4-FFF2-40B4-BE49-F238E27FC236}">
              <a16:creationId xmlns:a16="http://schemas.microsoft.com/office/drawing/2014/main" id="{00000000-0008-0000-0200-00003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76" name="Text Box 402">
          <a:extLst>
            <a:ext uri="{FF2B5EF4-FFF2-40B4-BE49-F238E27FC236}">
              <a16:creationId xmlns:a16="http://schemas.microsoft.com/office/drawing/2014/main" id="{00000000-0008-0000-0200-00003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77" name="Text Box 403">
          <a:extLst>
            <a:ext uri="{FF2B5EF4-FFF2-40B4-BE49-F238E27FC236}">
              <a16:creationId xmlns:a16="http://schemas.microsoft.com/office/drawing/2014/main" id="{00000000-0008-0000-0200-00003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78" name="Text Box 404">
          <a:extLst>
            <a:ext uri="{FF2B5EF4-FFF2-40B4-BE49-F238E27FC236}">
              <a16:creationId xmlns:a16="http://schemas.microsoft.com/office/drawing/2014/main" id="{00000000-0008-0000-0200-00003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79" name="Text Box 405">
          <a:extLst>
            <a:ext uri="{FF2B5EF4-FFF2-40B4-BE49-F238E27FC236}">
              <a16:creationId xmlns:a16="http://schemas.microsoft.com/office/drawing/2014/main" id="{00000000-0008-0000-0200-00003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80" name="Text Box 406">
          <a:extLst>
            <a:ext uri="{FF2B5EF4-FFF2-40B4-BE49-F238E27FC236}">
              <a16:creationId xmlns:a16="http://schemas.microsoft.com/office/drawing/2014/main" id="{00000000-0008-0000-0200-00003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81" name="Text Box 407">
          <a:extLst>
            <a:ext uri="{FF2B5EF4-FFF2-40B4-BE49-F238E27FC236}">
              <a16:creationId xmlns:a16="http://schemas.microsoft.com/office/drawing/2014/main" id="{00000000-0008-0000-0200-00003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82" name="Text Box 408">
          <a:extLst>
            <a:ext uri="{FF2B5EF4-FFF2-40B4-BE49-F238E27FC236}">
              <a16:creationId xmlns:a16="http://schemas.microsoft.com/office/drawing/2014/main" id="{00000000-0008-0000-0200-00003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83" name="Text Box 409">
          <a:extLst>
            <a:ext uri="{FF2B5EF4-FFF2-40B4-BE49-F238E27FC236}">
              <a16:creationId xmlns:a16="http://schemas.microsoft.com/office/drawing/2014/main" id="{00000000-0008-0000-0200-00003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3"/>
    <xdr:sp macro="" textlink="">
      <xdr:nvSpPr>
        <xdr:cNvPr id="1084" name="Text Box 410">
          <a:extLst>
            <a:ext uri="{FF2B5EF4-FFF2-40B4-BE49-F238E27FC236}">
              <a16:creationId xmlns:a16="http://schemas.microsoft.com/office/drawing/2014/main" id="{00000000-0008-0000-0200-00003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7"/>
    <xdr:sp macro="" textlink="">
      <xdr:nvSpPr>
        <xdr:cNvPr id="1085" name="Text Box 411">
          <a:extLst>
            <a:ext uri="{FF2B5EF4-FFF2-40B4-BE49-F238E27FC236}">
              <a16:creationId xmlns:a16="http://schemas.microsoft.com/office/drawing/2014/main" id="{00000000-0008-0000-0200-00003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086" name="Text Box 412">
          <a:extLst>
            <a:ext uri="{FF2B5EF4-FFF2-40B4-BE49-F238E27FC236}">
              <a16:creationId xmlns:a16="http://schemas.microsoft.com/office/drawing/2014/main" id="{00000000-0008-0000-0200-00003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087" name="Text Box 413">
          <a:extLst>
            <a:ext uri="{FF2B5EF4-FFF2-40B4-BE49-F238E27FC236}">
              <a16:creationId xmlns:a16="http://schemas.microsoft.com/office/drawing/2014/main" id="{00000000-0008-0000-0200-00003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7"/>
    <xdr:sp macro="" textlink="">
      <xdr:nvSpPr>
        <xdr:cNvPr id="1088" name="Text Box 414">
          <a:extLst>
            <a:ext uri="{FF2B5EF4-FFF2-40B4-BE49-F238E27FC236}">
              <a16:creationId xmlns:a16="http://schemas.microsoft.com/office/drawing/2014/main" id="{00000000-0008-0000-0200-00004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089" name="Text Box 415">
          <a:extLst>
            <a:ext uri="{FF2B5EF4-FFF2-40B4-BE49-F238E27FC236}">
              <a16:creationId xmlns:a16="http://schemas.microsoft.com/office/drawing/2014/main" id="{00000000-0008-0000-0200-00004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090" name="Text Box 416">
          <a:extLst>
            <a:ext uri="{FF2B5EF4-FFF2-40B4-BE49-F238E27FC236}">
              <a16:creationId xmlns:a16="http://schemas.microsoft.com/office/drawing/2014/main" id="{00000000-0008-0000-0200-00004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7"/>
    <xdr:sp macro="" textlink="">
      <xdr:nvSpPr>
        <xdr:cNvPr id="1091" name="Text Box 417">
          <a:extLst>
            <a:ext uri="{FF2B5EF4-FFF2-40B4-BE49-F238E27FC236}">
              <a16:creationId xmlns:a16="http://schemas.microsoft.com/office/drawing/2014/main" id="{00000000-0008-0000-0200-00004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092" name="Text Box 418">
          <a:extLst>
            <a:ext uri="{FF2B5EF4-FFF2-40B4-BE49-F238E27FC236}">
              <a16:creationId xmlns:a16="http://schemas.microsoft.com/office/drawing/2014/main" id="{00000000-0008-0000-0200-00004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093" name="Text Box 419">
          <a:extLst>
            <a:ext uri="{FF2B5EF4-FFF2-40B4-BE49-F238E27FC236}">
              <a16:creationId xmlns:a16="http://schemas.microsoft.com/office/drawing/2014/main" id="{00000000-0008-0000-0200-00004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94" name="Text Box 420">
          <a:extLst>
            <a:ext uri="{FF2B5EF4-FFF2-40B4-BE49-F238E27FC236}">
              <a16:creationId xmlns:a16="http://schemas.microsoft.com/office/drawing/2014/main" id="{00000000-0008-0000-0200-00004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95" name="Text Box 421">
          <a:extLst>
            <a:ext uri="{FF2B5EF4-FFF2-40B4-BE49-F238E27FC236}">
              <a16:creationId xmlns:a16="http://schemas.microsoft.com/office/drawing/2014/main" id="{00000000-0008-0000-0200-00004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96" name="Text Box 422">
          <a:extLst>
            <a:ext uri="{FF2B5EF4-FFF2-40B4-BE49-F238E27FC236}">
              <a16:creationId xmlns:a16="http://schemas.microsoft.com/office/drawing/2014/main" id="{00000000-0008-0000-0200-00004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97" name="Text Box 423">
          <a:extLst>
            <a:ext uri="{FF2B5EF4-FFF2-40B4-BE49-F238E27FC236}">
              <a16:creationId xmlns:a16="http://schemas.microsoft.com/office/drawing/2014/main" id="{00000000-0008-0000-0200-00004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98" name="Text Box 424">
          <a:extLst>
            <a:ext uri="{FF2B5EF4-FFF2-40B4-BE49-F238E27FC236}">
              <a16:creationId xmlns:a16="http://schemas.microsoft.com/office/drawing/2014/main" id="{00000000-0008-0000-0200-00004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099" name="Text Box 425">
          <a:extLst>
            <a:ext uri="{FF2B5EF4-FFF2-40B4-BE49-F238E27FC236}">
              <a16:creationId xmlns:a16="http://schemas.microsoft.com/office/drawing/2014/main" id="{00000000-0008-0000-0200-00004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100" name="Text Box 426">
          <a:extLst>
            <a:ext uri="{FF2B5EF4-FFF2-40B4-BE49-F238E27FC236}">
              <a16:creationId xmlns:a16="http://schemas.microsoft.com/office/drawing/2014/main" id="{00000000-0008-0000-0200-00004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101" name="Text Box 427">
          <a:extLst>
            <a:ext uri="{FF2B5EF4-FFF2-40B4-BE49-F238E27FC236}">
              <a16:creationId xmlns:a16="http://schemas.microsoft.com/office/drawing/2014/main" id="{00000000-0008-0000-0200-00004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102" name="Text Box 428">
          <a:extLst>
            <a:ext uri="{FF2B5EF4-FFF2-40B4-BE49-F238E27FC236}">
              <a16:creationId xmlns:a16="http://schemas.microsoft.com/office/drawing/2014/main" id="{00000000-0008-0000-0200-00004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103" name="Text Box 429">
          <a:extLst>
            <a:ext uri="{FF2B5EF4-FFF2-40B4-BE49-F238E27FC236}">
              <a16:creationId xmlns:a16="http://schemas.microsoft.com/office/drawing/2014/main" id="{00000000-0008-0000-0200-00004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104" name="Text Box 430">
          <a:extLst>
            <a:ext uri="{FF2B5EF4-FFF2-40B4-BE49-F238E27FC236}">
              <a16:creationId xmlns:a16="http://schemas.microsoft.com/office/drawing/2014/main" id="{00000000-0008-0000-0200-00005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105" name="Text Box 431">
          <a:extLst>
            <a:ext uri="{FF2B5EF4-FFF2-40B4-BE49-F238E27FC236}">
              <a16:creationId xmlns:a16="http://schemas.microsoft.com/office/drawing/2014/main" id="{00000000-0008-0000-0200-00005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106" name="Text Box 432">
          <a:extLst>
            <a:ext uri="{FF2B5EF4-FFF2-40B4-BE49-F238E27FC236}">
              <a16:creationId xmlns:a16="http://schemas.microsoft.com/office/drawing/2014/main" id="{00000000-0008-0000-0200-00005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107" name="Text Box 433">
          <a:extLst>
            <a:ext uri="{FF2B5EF4-FFF2-40B4-BE49-F238E27FC236}">
              <a16:creationId xmlns:a16="http://schemas.microsoft.com/office/drawing/2014/main" id="{00000000-0008-0000-0200-00005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108" name="Text Box 434">
          <a:extLst>
            <a:ext uri="{FF2B5EF4-FFF2-40B4-BE49-F238E27FC236}">
              <a16:creationId xmlns:a16="http://schemas.microsoft.com/office/drawing/2014/main" id="{00000000-0008-0000-0200-00005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109" name="Text Box 435">
          <a:extLst>
            <a:ext uri="{FF2B5EF4-FFF2-40B4-BE49-F238E27FC236}">
              <a16:creationId xmlns:a16="http://schemas.microsoft.com/office/drawing/2014/main" id="{00000000-0008-0000-0200-00005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110" name="Text Box 436">
          <a:extLst>
            <a:ext uri="{FF2B5EF4-FFF2-40B4-BE49-F238E27FC236}">
              <a16:creationId xmlns:a16="http://schemas.microsoft.com/office/drawing/2014/main" id="{00000000-0008-0000-0200-00005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111" name="Text Box 437">
          <a:extLst>
            <a:ext uri="{FF2B5EF4-FFF2-40B4-BE49-F238E27FC236}">
              <a16:creationId xmlns:a16="http://schemas.microsoft.com/office/drawing/2014/main" id="{00000000-0008-0000-0200-00005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112" name="Text Box 438">
          <a:extLst>
            <a:ext uri="{FF2B5EF4-FFF2-40B4-BE49-F238E27FC236}">
              <a16:creationId xmlns:a16="http://schemas.microsoft.com/office/drawing/2014/main" id="{00000000-0008-0000-0200-00005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113" name="Text Box 439">
          <a:extLst>
            <a:ext uri="{FF2B5EF4-FFF2-40B4-BE49-F238E27FC236}">
              <a16:creationId xmlns:a16="http://schemas.microsoft.com/office/drawing/2014/main" id="{00000000-0008-0000-0200-00005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114" name="Text Box 440">
          <a:extLst>
            <a:ext uri="{FF2B5EF4-FFF2-40B4-BE49-F238E27FC236}">
              <a16:creationId xmlns:a16="http://schemas.microsoft.com/office/drawing/2014/main" id="{00000000-0008-0000-0200-00005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115" name="Text Box 441">
          <a:extLst>
            <a:ext uri="{FF2B5EF4-FFF2-40B4-BE49-F238E27FC236}">
              <a16:creationId xmlns:a16="http://schemas.microsoft.com/office/drawing/2014/main" id="{00000000-0008-0000-0200-00005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116" name="Text Box 442">
          <a:extLst>
            <a:ext uri="{FF2B5EF4-FFF2-40B4-BE49-F238E27FC236}">
              <a16:creationId xmlns:a16="http://schemas.microsoft.com/office/drawing/2014/main" id="{00000000-0008-0000-0200-00005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117" name="Text Box 443">
          <a:extLst>
            <a:ext uri="{FF2B5EF4-FFF2-40B4-BE49-F238E27FC236}">
              <a16:creationId xmlns:a16="http://schemas.microsoft.com/office/drawing/2014/main" id="{00000000-0008-0000-0200-00005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118" name="Text Box 444">
          <a:extLst>
            <a:ext uri="{FF2B5EF4-FFF2-40B4-BE49-F238E27FC236}">
              <a16:creationId xmlns:a16="http://schemas.microsoft.com/office/drawing/2014/main" id="{00000000-0008-0000-0200-00005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119" name="Text Box 445">
          <a:extLst>
            <a:ext uri="{FF2B5EF4-FFF2-40B4-BE49-F238E27FC236}">
              <a16:creationId xmlns:a16="http://schemas.microsoft.com/office/drawing/2014/main" id="{00000000-0008-0000-0200-00005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111</xdr:row>
      <xdr:rowOff>0</xdr:rowOff>
    </xdr:from>
    <xdr:ext cx="95250" cy="19050"/>
    <xdr:sp macro="" textlink="">
      <xdr:nvSpPr>
        <xdr:cNvPr id="1120" name="Text Box 446">
          <a:extLst>
            <a:ext uri="{FF2B5EF4-FFF2-40B4-BE49-F238E27FC236}">
              <a16:creationId xmlns:a16="http://schemas.microsoft.com/office/drawing/2014/main" id="{00000000-0008-0000-0200-00006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7"/>
    <xdr:sp macro="" textlink="">
      <xdr:nvSpPr>
        <xdr:cNvPr id="1121" name="Text Box 447">
          <a:extLst>
            <a:ext uri="{FF2B5EF4-FFF2-40B4-BE49-F238E27FC236}">
              <a16:creationId xmlns:a16="http://schemas.microsoft.com/office/drawing/2014/main" id="{00000000-0008-0000-0200-00006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22" name="Text Box 448">
          <a:extLst>
            <a:ext uri="{FF2B5EF4-FFF2-40B4-BE49-F238E27FC236}">
              <a16:creationId xmlns:a16="http://schemas.microsoft.com/office/drawing/2014/main" id="{00000000-0008-0000-0200-00006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23" name="Text Box 449">
          <a:extLst>
            <a:ext uri="{FF2B5EF4-FFF2-40B4-BE49-F238E27FC236}">
              <a16:creationId xmlns:a16="http://schemas.microsoft.com/office/drawing/2014/main" id="{00000000-0008-0000-0200-00006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124" name="Text Box 450">
          <a:extLst>
            <a:ext uri="{FF2B5EF4-FFF2-40B4-BE49-F238E27FC236}">
              <a16:creationId xmlns:a16="http://schemas.microsoft.com/office/drawing/2014/main" id="{00000000-0008-0000-0200-00006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25" name="Text Box 451">
          <a:extLst>
            <a:ext uri="{FF2B5EF4-FFF2-40B4-BE49-F238E27FC236}">
              <a16:creationId xmlns:a16="http://schemas.microsoft.com/office/drawing/2014/main" id="{00000000-0008-0000-0200-00006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26" name="Text Box 452">
          <a:extLst>
            <a:ext uri="{FF2B5EF4-FFF2-40B4-BE49-F238E27FC236}">
              <a16:creationId xmlns:a16="http://schemas.microsoft.com/office/drawing/2014/main" id="{00000000-0008-0000-0200-00006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127" name="Text Box 453">
          <a:extLst>
            <a:ext uri="{FF2B5EF4-FFF2-40B4-BE49-F238E27FC236}">
              <a16:creationId xmlns:a16="http://schemas.microsoft.com/office/drawing/2014/main" id="{00000000-0008-0000-0200-00006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28" name="Text Box 454">
          <a:extLst>
            <a:ext uri="{FF2B5EF4-FFF2-40B4-BE49-F238E27FC236}">
              <a16:creationId xmlns:a16="http://schemas.microsoft.com/office/drawing/2014/main" id="{00000000-0008-0000-0200-00006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29" name="Text Box 455">
          <a:extLst>
            <a:ext uri="{FF2B5EF4-FFF2-40B4-BE49-F238E27FC236}">
              <a16:creationId xmlns:a16="http://schemas.microsoft.com/office/drawing/2014/main" id="{00000000-0008-0000-0200-00006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130" name="Text Box 456">
          <a:extLst>
            <a:ext uri="{FF2B5EF4-FFF2-40B4-BE49-F238E27FC236}">
              <a16:creationId xmlns:a16="http://schemas.microsoft.com/office/drawing/2014/main" id="{00000000-0008-0000-0200-00006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131" name="Text Box 457">
          <a:extLst>
            <a:ext uri="{FF2B5EF4-FFF2-40B4-BE49-F238E27FC236}">
              <a16:creationId xmlns:a16="http://schemas.microsoft.com/office/drawing/2014/main" id="{00000000-0008-0000-0200-00006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32" name="Text Box 458">
          <a:extLst>
            <a:ext uri="{FF2B5EF4-FFF2-40B4-BE49-F238E27FC236}">
              <a16:creationId xmlns:a16="http://schemas.microsoft.com/office/drawing/2014/main" id="{00000000-0008-0000-0200-00006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33" name="Text Box 459">
          <a:extLst>
            <a:ext uri="{FF2B5EF4-FFF2-40B4-BE49-F238E27FC236}">
              <a16:creationId xmlns:a16="http://schemas.microsoft.com/office/drawing/2014/main" id="{00000000-0008-0000-0200-00006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134" name="Text Box 460">
          <a:extLst>
            <a:ext uri="{FF2B5EF4-FFF2-40B4-BE49-F238E27FC236}">
              <a16:creationId xmlns:a16="http://schemas.microsoft.com/office/drawing/2014/main" id="{00000000-0008-0000-0200-00006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35" name="Text Box 461">
          <a:extLst>
            <a:ext uri="{FF2B5EF4-FFF2-40B4-BE49-F238E27FC236}">
              <a16:creationId xmlns:a16="http://schemas.microsoft.com/office/drawing/2014/main" id="{00000000-0008-0000-0200-00006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36" name="Text Box 462">
          <a:extLst>
            <a:ext uri="{FF2B5EF4-FFF2-40B4-BE49-F238E27FC236}">
              <a16:creationId xmlns:a16="http://schemas.microsoft.com/office/drawing/2014/main" id="{00000000-0008-0000-0200-00007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137" name="Text Box 463">
          <a:extLst>
            <a:ext uri="{FF2B5EF4-FFF2-40B4-BE49-F238E27FC236}">
              <a16:creationId xmlns:a16="http://schemas.microsoft.com/office/drawing/2014/main" id="{00000000-0008-0000-0200-00007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38" name="Text Box 464">
          <a:extLst>
            <a:ext uri="{FF2B5EF4-FFF2-40B4-BE49-F238E27FC236}">
              <a16:creationId xmlns:a16="http://schemas.microsoft.com/office/drawing/2014/main" id="{00000000-0008-0000-0200-00007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39" name="Text Box 465">
          <a:extLst>
            <a:ext uri="{FF2B5EF4-FFF2-40B4-BE49-F238E27FC236}">
              <a16:creationId xmlns:a16="http://schemas.microsoft.com/office/drawing/2014/main" id="{00000000-0008-0000-0200-00007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140" name="Text Box 466">
          <a:extLst>
            <a:ext uri="{FF2B5EF4-FFF2-40B4-BE49-F238E27FC236}">
              <a16:creationId xmlns:a16="http://schemas.microsoft.com/office/drawing/2014/main" id="{00000000-0008-0000-0200-00007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141" name="Text Box 467">
          <a:extLst>
            <a:ext uri="{FF2B5EF4-FFF2-40B4-BE49-F238E27FC236}">
              <a16:creationId xmlns:a16="http://schemas.microsoft.com/office/drawing/2014/main" id="{00000000-0008-0000-0200-00007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42" name="Text Box 468">
          <a:extLst>
            <a:ext uri="{FF2B5EF4-FFF2-40B4-BE49-F238E27FC236}">
              <a16:creationId xmlns:a16="http://schemas.microsoft.com/office/drawing/2014/main" id="{00000000-0008-0000-0200-00007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43" name="Text Box 469">
          <a:extLst>
            <a:ext uri="{FF2B5EF4-FFF2-40B4-BE49-F238E27FC236}">
              <a16:creationId xmlns:a16="http://schemas.microsoft.com/office/drawing/2014/main" id="{00000000-0008-0000-0200-00007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144" name="Text Box 470">
          <a:extLst>
            <a:ext uri="{FF2B5EF4-FFF2-40B4-BE49-F238E27FC236}">
              <a16:creationId xmlns:a16="http://schemas.microsoft.com/office/drawing/2014/main" id="{00000000-0008-0000-0200-00007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45" name="Text Box 471">
          <a:extLst>
            <a:ext uri="{FF2B5EF4-FFF2-40B4-BE49-F238E27FC236}">
              <a16:creationId xmlns:a16="http://schemas.microsoft.com/office/drawing/2014/main" id="{00000000-0008-0000-0200-00007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46" name="Text Box 472">
          <a:extLst>
            <a:ext uri="{FF2B5EF4-FFF2-40B4-BE49-F238E27FC236}">
              <a16:creationId xmlns:a16="http://schemas.microsoft.com/office/drawing/2014/main" id="{00000000-0008-0000-0200-00007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147" name="Text Box 473">
          <a:extLst>
            <a:ext uri="{FF2B5EF4-FFF2-40B4-BE49-F238E27FC236}">
              <a16:creationId xmlns:a16="http://schemas.microsoft.com/office/drawing/2014/main" id="{00000000-0008-0000-0200-00007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48" name="Text Box 474">
          <a:extLst>
            <a:ext uri="{FF2B5EF4-FFF2-40B4-BE49-F238E27FC236}">
              <a16:creationId xmlns:a16="http://schemas.microsoft.com/office/drawing/2014/main" id="{00000000-0008-0000-0200-00007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49" name="Text Box 475">
          <a:extLst>
            <a:ext uri="{FF2B5EF4-FFF2-40B4-BE49-F238E27FC236}">
              <a16:creationId xmlns:a16="http://schemas.microsoft.com/office/drawing/2014/main" id="{00000000-0008-0000-0200-00007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150" name="Text Box 476">
          <a:extLst>
            <a:ext uri="{FF2B5EF4-FFF2-40B4-BE49-F238E27FC236}">
              <a16:creationId xmlns:a16="http://schemas.microsoft.com/office/drawing/2014/main" id="{00000000-0008-0000-0200-00007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51" name="Text Box 477">
          <a:extLst>
            <a:ext uri="{FF2B5EF4-FFF2-40B4-BE49-F238E27FC236}">
              <a16:creationId xmlns:a16="http://schemas.microsoft.com/office/drawing/2014/main" id="{00000000-0008-0000-0200-00007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52" name="Text Box 478">
          <a:extLst>
            <a:ext uri="{FF2B5EF4-FFF2-40B4-BE49-F238E27FC236}">
              <a16:creationId xmlns:a16="http://schemas.microsoft.com/office/drawing/2014/main" id="{00000000-0008-0000-0200-00008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7"/>
    <xdr:sp macro="" textlink="">
      <xdr:nvSpPr>
        <xdr:cNvPr id="1153" name="Text Box 479">
          <a:extLst>
            <a:ext uri="{FF2B5EF4-FFF2-40B4-BE49-F238E27FC236}">
              <a16:creationId xmlns:a16="http://schemas.microsoft.com/office/drawing/2014/main" id="{00000000-0008-0000-0200-00008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54" name="Text Box 480">
          <a:extLst>
            <a:ext uri="{FF2B5EF4-FFF2-40B4-BE49-F238E27FC236}">
              <a16:creationId xmlns:a16="http://schemas.microsoft.com/office/drawing/2014/main" id="{00000000-0008-0000-0200-00008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55" name="Text Box 481">
          <a:extLst>
            <a:ext uri="{FF2B5EF4-FFF2-40B4-BE49-F238E27FC236}">
              <a16:creationId xmlns:a16="http://schemas.microsoft.com/office/drawing/2014/main" id="{00000000-0008-0000-0200-00008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7"/>
    <xdr:sp macro="" textlink="">
      <xdr:nvSpPr>
        <xdr:cNvPr id="1156" name="Text Box 482">
          <a:extLst>
            <a:ext uri="{FF2B5EF4-FFF2-40B4-BE49-F238E27FC236}">
              <a16:creationId xmlns:a16="http://schemas.microsoft.com/office/drawing/2014/main" id="{00000000-0008-0000-0200-00008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57" name="Text Box 483">
          <a:extLst>
            <a:ext uri="{FF2B5EF4-FFF2-40B4-BE49-F238E27FC236}">
              <a16:creationId xmlns:a16="http://schemas.microsoft.com/office/drawing/2014/main" id="{00000000-0008-0000-0200-00008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58" name="Text Box 484">
          <a:extLst>
            <a:ext uri="{FF2B5EF4-FFF2-40B4-BE49-F238E27FC236}">
              <a16:creationId xmlns:a16="http://schemas.microsoft.com/office/drawing/2014/main" id="{00000000-0008-0000-0200-00008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7"/>
    <xdr:sp macro="" textlink="">
      <xdr:nvSpPr>
        <xdr:cNvPr id="1159" name="Text Box 485">
          <a:extLst>
            <a:ext uri="{FF2B5EF4-FFF2-40B4-BE49-F238E27FC236}">
              <a16:creationId xmlns:a16="http://schemas.microsoft.com/office/drawing/2014/main" id="{00000000-0008-0000-0200-00008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7"/>
    <xdr:sp macro="" textlink="">
      <xdr:nvSpPr>
        <xdr:cNvPr id="1160" name="Text Box 486">
          <a:extLst>
            <a:ext uri="{FF2B5EF4-FFF2-40B4-BE49-F238E27FC236}">
              <a16:creationId xmlns:a16="http://schemas.microsoft.com/office/drawing/2014/main" id="{00000000-0008-0000-0200-00008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61" name="Text Box 487">
          <a:extLst>
            <a:ext uri="{FF2B5EF4-FFF2-40B4-BE49-F238E27FC236}">
              <a16:creationId xmlns:a16="http://schemas.microsoft.com/office/drawing/2014/main" id="{00000000-0008-0000-0200-00008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62" name="Text Box 488">
          <a:extLst>
            <a:ext uri="{FF2B5EF4-FFF2-40B4-BE49-F238E27FC236}">
              <a16:creationId xmlns:a16="http://schemas.microsoft.com/office/drawing/2014/main" id="{00000000-0008-0000-0200-00008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7"/>
    <xdr:sp macro="" textlink="">
      <xdr:nvSpPr>
        <xdr:cNvPr id="1163" name="Text Box 489">
          <a:extLst>
            <a:ext uri="{FF2B5EF4-FFF2-40B4-BE49-F238E27FC236}">
              <a16:creationId xmlns:a16="http://schemas.microsoft.com/office/drawing/2014/main" id="{00000000-0008-0000-0200-00008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64" name="Text Box 490">
          <a:extLst>
            <a:ext uri="{FF2B5EF4-FFF2-40B4-BE49-F238E27FC236}">
              <a16:creationId xmlns:a16="http://schemas.microsoft.com/office/drawing/2014/main" id="{00000000-0008-0000-0200-00008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65" name="Text Box 491">
          <a:extLst>
            <a:ext uri="{FF2B5EF4-FFF2-40B4-BE49-F238E27FC236}">
              <a16:creationId xmlns:a16="http://schemas.microsoft.com/office/drawing/2014/main" id="{00000000-0008-0000-0200-00008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7"/>
    <xdr:sp macro="" textlink="">
      <xdr:nvSpPr>
        <xdr:cNvPr id="1166" name="Text Box 492">
          <a:extLst>
            <a:ext uri="{FF2B5EF4-FFF2-40B4-BE49-F238E27FC236}">
              <a16:creationId xmlns:a16="http://schemas.microsoft.com/office/drawing/2014/main" id="{00000000-0008-0000-0200-00008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67" name="Text Box 493">
          <a:extLst>
            <a:ext uri="{FF2B5EF4-FFF2-40B4-BE49-F238E27FC236}">
              <a16:creationId xmlns:a16="http://schemas.microsoft.com/office/drawing/2014/main" id="{00000000-0008-0000-0200-00008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68" name="Text Box 494">
          <a:extLst>
            <a:ext uri="{FF2B5EF4-FFF2-40B4-BE49-F238E27FC236}">
              <a16:creationId xmlns:a16="http://schemas.microsoft.com/office/drawing/2014/main" id="{00000000-0008-0000-0200-00009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7"/>
    <xdr:sp macro="" textlink="">
      <xdr:nvSpPr>
        <xdr:cNvPr id="1169" name="Text Box 495">
          <a:extLst>
            <a:ext uri="{FF2B5EF4-FFF2-40B4-BE49-F238E27FC236}">
              <a16:creationId xmlns:a16="http://schemas.microsoft.com/office/drawing/2014/main" id="{00000000-0008-0000-0200-00009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7"/>
    <xdr:sp macro="" textlink="">
      <xdr:nvSpPr>
        <xdr:cNvPr id="1170" name="Text Box 496">
          <a:extLst>
            <a:ext uri="{FF2B5EF4-FFF2-40B4-BE49-F238E27FC236}">
              <a16:creationId xmlns:a16="http://schemas.microsoft.com/office/drawing/2014/main" id="{00000000-0008-0000-0200-00009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71" name="Text Box 497">
          <a:extLst>
            <a:ext uri="{FF2B5EF4-FFF2-40B4-BE49-F238E27FC236}">
              <a16:creationId xmlns:a16="http://schemas.microsoft.com/office/drawing/2014/main" id="{00000000-0008-0000-0200-00009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72" name="Text Box 498">
          <a:extLst>
            <a:ext uri="{FF2B5EF4-FFF2-40B4-BE49-F238E27FC236}">
              <a16:creationId xmlns:a16="http://schemas.microsoft.com/office/drawing/2014/main" id="{00000000-0008-0000-0200-00009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7"/>
    <xdr:sp macro="" textlink="">
      <xdr:nvSpPr>
        <xdr:cNvPr id="1173" name="Text Box 499">
          <a:extLst>
            <a:ext uri="{FF2B5EF4-FFF2-40B4-BE49-F238E27FC236}">
              <a16:creationId xmlns:a16="http://schemas.microsoft.com/office/drawing/2014/main" id="{00000000-0008-0000-0200-00009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74" name="Text Box 500">
          <a:extLst>
            <a:ext uri="{FF2B5EF4-FFF2-40B4-BE49-F238E27FC236}">
              <a16:creationId xmlns:a16="http://schemas.microsoft.com/office/drawing/2014/main" id="{00000000-0008-0000-0200-00009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75" name="Text Box 501">
          <a:extLst>
            <a:ext uri="{FF2B5EF4-FFF2-40B4-BE49-F238E27FC236}">
              <a16:creationId xmlns:a16="http://schemas.microsoft.com/office/drawing/2014/main" id="{00000000-0008-0000-0200-00009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7"/>
    <xdr:sp macro="" textlink="">
      <xdr:nvSpPr>
        <xdr:cNvPr id="1176" name="Text Box 502">
          <a:extLst>
            <a:ext uri="{FF2B5EF4-FFF2-40B4-BE49-F238E27FC236}">
              <a16:creationId xmlns:a16="http://schemas.microsoft.com/office/drawing/2014/main" id="{00000000-0008-0000-0200-00009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77" name="Text Box 503">
          <a:extLst>
            <a:ext uri="{FF2B5EF4-FFF2-40B4-BE49-F238E27FC236}">
              <a16:creationId xmlns:a16="http://schemas.microsoft.com/office/drawing/2014/main" id="{00000000-0008-0000-0200-00009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78" name="Text Box 504">
          <a:extLst>
            <a:ext uri="{FF2B5EF4-FFF2-40B4-BE49-F238E27FC236}">
              <a16:creationId xmlns:a16="http://schemas.microsoft.com/office/drawing/2014/main" id="{00000000-0008-0000-0200-00009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7"/>
    <xdr:sp macro="" textlink="">
      <xdr:nvSpPr>
        <xdr:cNvPr id="1179" name="Text Box 505">
          <a:extLst>
            <a:ext uri="{FF2B5EF4-FFF2-40B4-BE49-F238E27FC236}">
              <a16:creationId xmlns:a16="http://schemas.microsoft.com/office/drawing/2014/main" id="{00000000-0008-0000-0200-00009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80" name="Text Box 506">
          <a:extLst>
            <a:ext uri="{FF2B5EF4-FFF2-40B4-BE49-F238E27FC236}">
              <a16:creationId xmlns:a16="http://schemas.microsoft.com/office/drawing/2014/main" id="{00000000-0008-0000-0200-00009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81" name="Text Box 507">
          <a:extLst>
            <a:ext uri="{FF2B5EF4-FFF2-40B4-BE49-F238E27FC236}">
              <a16:creationId xmlns:a16="http://schemas.microsoft.com/office/drawing/2014/main" id="{00000000-0008-0000-0200-00009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182" name="Text Box 508">
          <a:extLst>
            <a:ext uri="{FF2B5EF4-FFF2-40B4-BE49-F238E27FC236}">
              <a16:creationId xmlns:a16="http://schemas.microsoft.com/office/drawing/2014/main" id="{00000000-0008-0000-0200-00009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83" name="Text Box 509">
          <a:extLst>
            <a:ext uri="{FF2B5EF4-FFF2-40B4-BE49-F238E27FC236}">
              <a16:creationId xmlns:a16="http://schemas.microsoft.com/office/drawing/2014/main" id="{00000000-0008-0000-0200-00009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84" name="Text Box 510">
          <a:extLst>
            <a:ext uri="{FF2B5EF4-FFF2-40B4-BE49-F238E27FC236}">
              <a16:creationId xmlns:a16="http://schemas.microsoft.com/office/drawing/2014/main" id="{00000000-0008-0000-0200-0000A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185" name="Text Box 511">
          <a:extLst>
            <a:ext uri="{FF2B5EF4-FFF2-40B4-BE49-F238E27FC236}">
              <a16:creationId xmlns:a16="http://schemas.microsoft.com/office/drawing/2014/main" id="{00000000-0008-0000-0200-0000A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86" name="Text Box 512">
          <a:extLst>
            <a:ext uri="{FF2B5EF4-FFF2-40B4-BE49-F238E27FC236}">
              <a16:creationId xmlns:a16="http://schemas.microsoft.com/office/drawing/2014/main" id="{00000000-0008-0000-0200-0000A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87" name="Text Box 513">
          <a:extLst>
            <a:ext uri="{FF2B5EF4-FFF2-40B4-BE49-F238E27FC236}">
              <a16:creationId xmlns:a16="http://schemas.microsoft.com/office/drawing/2014/main" id="{00000000-0008-0000-0200-0000A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188" name="Text Box 514">
          <a:extLst>
            <a:ext uri="{FF2B5EF4-FFF2-40B4-BE49-F238E27FC236}">
              <a16:creationId xmlns:a16="http://schemas.microsoft.com/office/drawing/2014/main" id="{00000000-0008-0000-0200-0000A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189" name="Text Box 515">
          <a:extLst>
            <a:ext uri="{FF2B5EF4-FFF2-40B4-BE49-F238E27FC236}">
              <a16:creationId xmlns:a16="http://schemas.microsoft.com/office/drawing/2014/main" id="{00000000-0008-0000-0200-0000A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90" name="Text Box 516">
          <a:extLst>
            <a:ext uri="{FF2B5EF4-FFF2-40B4-BE49-F238E27FC236}">
              <a16:creationId xmlns:a16="http://schemas.microsoft.com/office/drawing/2014/main" id="{00000000-0008-0000-0200-0000A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91" name="Text Box 517">
          <a:extLst>
            <a:ext uri="{FF2B5EF4-FFF2-40B4-BE49-F238E27FC236}">
              <a16:creationId xmlns:a16="http://schemas.microsoft.com/office/drawing/2014/main" id="{00000000-0008-0000-0200-0000A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192" name="Text Box 518">
          <a:extLst>
            <a:ext uri="{FF2B5EF4-FFF2-40B4-BE49-F238E27FC236}">
              <a16:creationId xmlns:a16="http://schemas.microsoft.com/office/drawing/2014/main" id="{00000000-0008-0000-0200-0000A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93" name="Text Box 519">
          <a:extLst>
            <a:ext uri="{FF2B5EF4-FFF2-40B4-BE49-F238E27FC236}">
              <a16:creationId xmlns:a16="http://schemas.microsoft.com/office/drawing/2014/main" id="{00000000-0008-0000-0200-0000A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94" name="Text Box 520">
          <a:extLst>
            <a:ext uri="{FF2B5EF4-FFF2-40B4-BE49-F238E27FC236}">
              <a16:creationId xmlns:a16="http://schemas.microsoft.com/office/drawing/2014/main" id="{00000000-0008-0000-0200-0000A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195" name="Text Box 521">
          <a:extLst>
            <a:ext uri="{FF2B5EF4-FFF2-40B4-BE49-F238E27FC236}">
              <a16:creationId xmlns:a16="http://schemas.microsoft.com/office/drawing/2014/main" id="{00000000-0008-0000-0200-0000A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96" name="Text Box 522">
          <a:extLst>
            <a:ext uri="{FF2B5EF4-FFF2-40B4-BE49-F238E27FC236}">
              <a16:creationId xmlns:a16="http://schemas.microsoft.com/office/drawing/2014/main" id="{00000000-0008-0000-0200-0000A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197" name="Text Box 523">
          <a:extLst>
            <a:ext uri="{FF2B5EF4-FFF2-40B4-BE49-F238E27FC236}">
              <a16:creationId xmlns:a16="http://schemas.microsoft.com/office/drawing/2014/main" id="{00000000-0008-0000-0200-0000A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198" name="Text Box 524">
          <a:extLst>
            <a:ext uri="{FF2B5EF4-FFF2-40B4-BE49-F238E27FC236}">
              <a16:creationId xmlns:a16="http://schemas.microsoft.com/office/drawing/2014/main" id="{00000000-0008-0000-0200-0000A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199" name="Text Box 525">
          <a:extLst>
            <a:ext uri="{FF2B5EF4-FFF2-40B4-BE49-F238E27FC236}">
              <a16:creationId xmlns:a16="http://schemas.microsoft.com/office/drawing/2014/main" id="{00000000-0008-0000-0200-0000A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00" name="Text Box 526">
          <a:extLst>
            <a:ext uri="{FF2B5EF4-FFF2-40B4-BE49-F238E27FC236}">
              <a16:creationId xmlns:a16="http://schemas.microsoft.com/office/drawing/2014/main" id="{00000000-0008-0000-0200-0000B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01" name="Text Box 527">
          <a:extLst>
            <a:ext uri="{FF2B5EF4-FFF2-40B4-BE49-F238E27FC236}">
              <a16:creationId xmlns:a16="http://schemas.microsoft.com/office/drawing/2014/main" id="{00000000-0008-0000-0200-0000B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202" name="Text Box 528">
          <a:extLst>
            <a:ext uri="{FF2B5EF4-FFF2-40B4-BE49-F238E27FC236}">
              <a16:creationId xmlns:a16="http://schemas.microsoft.com/office/drawing/2014/main" id="{00000000-0008-0000-0200-0000B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03" name="Text Box 529">
          <a:extLst>
            <a:ext uri="{FF2B5EF4-FFF2-40B4-BE49-F238E27FC236}">
              <a16:creationId xmlns:a16="http://schemas.microsoft.com/office/drawing/2014/main" id="{00000000-0008-0000-0200-0000B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04" name="Text Box 530">
          <a:extLst>
            <a:ext uri="{FF2B5EF4-FFF2-40B4-BE49-F238E27FC236}">
              <a16:creationId xmlns:a16="http://schemas.microsoft.com/office/drawing/2014/main" id="{00000000-0008-0000-0200-0000B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205" name="Text Box 531">
          <a:extLst>
            <a:ext uri="{FF2B5EF4-FFF2-40B4-BE49-F238E27FC236}">
              <a16:creationId xmlns:a16="http://schemas.microsoft.com/office/drawing/2014/main" id="{00000000-0008-0000-0200-0000B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06" name="Text Box 532">
          <a:extLst>
            <a:ext uri="{FF2B5EF4-FFF2-40B4-BE49-F238E27FC236}">
              <a16:creationId xmlns:a16="http://schemas.microsoft.com/office/drawing/2014/main" id="{00000000-0008-0000-0200-0000B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07" name="Text Box 533">
          <a:extLst>
            <a:ext uri="{FF2B5EF4-FFF2-40B4-BE49-F238E27FC236}">
              <a16:creationId xmlns:a16="http://schemas.microsoft.com/office/drawing/2014/main" id="{00000000-0008-0000-0200-0000B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208" name="Text Box 534">
          <a:extLst>
            <a:ext uri="{FF2B5EF4-FFF2-40B4-BE49-F238E27FC236}">
              <a16:creationId xmlns:a16="http://schemas.microsoft.com/office/drawing/2014/main" id="{00000000-0008-0000-0200-0000B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209" name="Text Box 535">
          <a:extLst>
            <a:ext uri="{FF2B5EF4-FFF2-40B4-BE49-F238E27FC236}">
              <a16:creationId xmlns:a16="http://schemas.microsoft.com/office/drawing/2014/main" id="{00000000-0008-0000-0200-0000B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10" name="Text Box 536">
          <a:extLst>
            <a:ext uri="{FF2B5EF4-FFF2-40B4-BE49-F238E27FC236}">
              <a16:creationId xmlns:a16="http://schemas.microsoft.com/office/drawing/2014/main" id="{00000000-0008-0000-0200-0000B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11" name="Text Box 537">
          <a:extLst>
            <a:ext uri="{FF2B5EF4-FFF2-40B4-BE49-F238E27FC236}">
              <a16:creationId xmlns:a16="http://schemas.microsoft.com/office/drawing/2014/main" id="{00000000-0008-0000-0200-0000B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212" name="Text Box 538">
          <a:extLst>
            <a:ext uri="{FF2B5EF4-FFF2-40B4-BE49-F238E27FC236}">
              <a16:creationId xmlns:a16="http://schemas.microsoft.com/office/drawing/2014/main" id="{00000000-0008-0000-0200-0000B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13" name="Text Box 539">
          <a:extLst>
            <a:ext uri="{FF2B5EF4-FFF2-40B4-BE49-F238E27FC236}">
              <a16:creationId xmlns:a16="http://schemas.microsoft.com/office/drawing/2014/main" id="{00000000-0008-0000-0200-0000B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14" name="Text Box 540">
          <a:extLst>
            <a:ext uri="{FF2B5EF4-FFF2-40B4-BE49-F238E27FC236}">
              <a16:creationId xmlns:a16="http://schemas.microsoft.com/office/drawing/2014/main" id="{00000000-0008-0000-0200-0000B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215" name="Text Box 541">
          <a:extLst>
            <a:ext uri="{FF2B5EF4-FFF2-40B4-BE49-F238E27FC236}">
              <a16:creationId xmlns:a16="http://schemas.microsoft.com/office/drawing/2014/main" id="{00000000-0008-0000-0200-0000B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16" name="Text Box 542">
          <a:extLst>
            <a:ext uri="{FF2B5EF4-FFF2-40B4-BE49-F238E27FC236}">
              <a16:creationId xmlns:a16="http://schemas.microsoft.com/office/drawing/2014/main" id="{00000000-0008-0000-0200-0000C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17" name="Text Box 543">
          <a:extLst>
            <a:ext uri="{FF2B5EF4-FFF2-40B4-BE49-F238E27FC236}">
              <a16:creationId xmlns:a16="http://schemas.microsoft.com/office/drawing/2014/main" id="{00000000-0008-0000-0200-0000C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218" name="Text Box 544">
          <a:extLst>
            <a:ext uri="{FF2B5EF4-FFF2-40B4-BE49-F238E27FC236}">
              <a16:creationId xmlns:a16="http://schemas.microsoft.com/office/drawing/2014/main" id="{00000000-0008-0000-0200-0000C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19" name="Text Box 545">
          <a:extLst>
            <a:ext uri="{FF2B5EF4-FFF2-40B4-BE49-F238E27FC236}">
              <a16:creationId xmlns:a16="http://schemas.microsoft.com/office/drawing/2014/main" id="{00000000-0008-0000-0200-0000C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20" name="Text Box 546">
          <a:extLst>
            <a:ext uri="{FF2B5EF4-FFF2-40B4-BE49-F238E27FC236}">
              <a16:creationId xmlns:a16="http://schemas.microsoft.com/office/drawing/2014/main" id="{00000000-0008-0000-0200-0000C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221" name="Text Box 547">
          <a:extLst>
            <a:ext uri="{FF2B5EF4-FFF2-40B4-BE49-F238E27FC236}">
              <a16:creationId xmlns:a16="http://schemas.microsoft.com/office/drawing/2014/main" id="{00000000-0008-0000-0200-0000C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22" name="Text Box 548">
          <a:extLst>
            <a:ext uri="{FF2B5EF4-FFF2-40B4-BE49-F238E27FC236}">
              <a16:creationId xmlns:a16="http://schemas.microsoft.com/office/drawing/2014/main" id="{00000000-0008-0000-0200-0000C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23" name="Text Box 549">
          <a:extLst>
            <a:ext uri="{FF2B5EF4-FFF2-40B4-BE49-F238E27FC236}">
              <a16:creationId xmlns:a16="http://schemas.microsoft.com/office/drawing/2014/main" id="{00000000-0008-0000-0200-0000C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224" name="Text Box 550">
          <a:extLst>
            <a:ext uri="{FF2B5EF4-FFF2-40B4-BE49-F238E27FC236}">
              <a16:creationId xmlns:a16="http://schemas.microsoft.com/office/drawing/2014/main" id="{00000000-0008-0000-0200-0000C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225" name="Text Box 551">
          <a:extLst>
            <a:ext uri="{FF2B5EF4-FFF2-40B4-BE49-F238E27FC236}">
              <a16:creationId xmlns:a16="http://schemas.microsoft.com/office/drawing/2014/main" id="{00000000-0008-0000-0200-0000C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26" name="Text Box 552">
          <a:extLst>
            <a:ext uri="{FF2B5EF4-FFF2-40B4-BE49-F238E27FC236}">
              <a16:creationId xmlns:a16="http://schemas.microsoft.com/office/drawing/2014/main" id="{00000000-0008-0000-0200-0000C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27" name="Text Box 553">
          <a:extLst>
            <a:ext uri="{FF2B5EF4-FFF2-40B4-BE49-F238E27FC236}">
              <a16:creationId xmlns:a16="http://schemas.microsoft.com/office/drawing/2014/main" id="{00000000-0008-0000-0200-0000C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228" name="Text Box 554">
          <a:extLst>
            <a:ext uri="{FF2B5EF4-FFF2-40B4-BE49-F238E27FC236}">
              <a16:creationId xmlns:a16="http://schemas.microsoft.com/office/drawing/2014/main" id="{00000000-0008-0000-0200-0000C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29" name="Text Box 555">
          <a:extLst>
            <a:ext uri="{FF2B5EF4-FFF2-40B4-BE49-F238E27FC236}">
              <a16:creationId xmlns:a16="http://schemas.microsoft.com/office/drawing/2014/main" id="{00000000-0008-0000-0200-0000C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30" name="Text Box 556">
          <a:extLst>
            <a:ext uri="{FF2B5EF4-FFF2-40B4-BE49-F238E27FC236}">
              <a16:creationId xmlns:a16="http://schemas.microsoft.com/office/drawing/2014/main" id="{00000000-0008-0000-0200-0000C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231" name="Text Box 557">
          <a:extLst>
            <a:ext uri="{FF2B5EF4-FFF2-40B4-BE49-F238E27FC236}">
              <a16:creationId xmlns:a16="http://schemas.microsoft.com/office/drawing/2014/main" id="{00000000-0008-0000-0200-0000C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32" name="Text Box 558">
          <a:extLst>
            <a:ext uri="{FF2B5EF4-FFF2-40B4-BE49-F238E27FC236}">
              <a16:creationId xmlns:a16="http://schemas.microsoft.com/office/drawing/2014/main" id="{00000000-0008-0000-0200-0000D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33" name="Text Box 559">
          <a:extLst>
            <a:ext uri="{FF2B5EF4-FFF2-40B4-BE49-F238E27FC236}">
              <a16:creationId xmlns:a16="http://schemas.microsoft.com/office/drawing/2014/main" id="{00000000-0008-0000-0200-0000D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234" name="Text Box 560">
          <a:extLst>
            <a:ext uri="{FF2B5EF4-FFF2-40B4-BE49-F238E27FC236}">
              <a16:creationId xmlns:a16="http://schemas.microsoft.com/office/drawing/2014/main" id="{00000000-0008-0000-0200-0000D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235" name="Text Box 561">
          <a:extLst>
            <a:ext uri="{FF2B5EF4-FFF2-40B4-BE49-F238E27FC236}">
              <a16:creationId xmlns:a16="http://schemas.microsoft.com/office/drawing/2014/main" id="{00000000-0008-0000-0200-0000D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36" name="Text Box 562">
          <a:extLst>
            <a:ext uri="{FF2B5EF4-FFF2-40B4-BE49-F238E27FC236}">
              <a16:creationId xmlns:a16="http://schemas.microsoft.com/office/drawing/2014/main" id="{00000000-0008-0000-0200-0000D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37" name="Text Box 563">
          <a:extLst>
            <a:ext uri="{FF2B5EF4-FFF2-40B4-BE49-F238E27FC236}">
              <a16:creationId xmlns:a16="http://schemas.microsoft.com/office/drawing/2014/main" id="{00000000-0008-0000-0200-0000D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238" name="Text Box 564">
          <a:extLst>
            <a:ext uri="{FF2B5EF4-FFF2-40B4-BE49-F238E27FC236}">
              <a16:creationId xmlns:a16="http://schemas.microsoft.com/office/drawing/2014/main" id="{00000000-0008-0000-0200-0000D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39" name="Text Box 565">
          <a:extLst>
            <a:ext uri="{FF2B5EF4-FFF2-40B4-BE49-F238E27FC236}">
              <a16:creationId xmlns:a16="http://schemas.microsoft.com/office/drawing/2014/main" id="{00000000-0008-0000-0200-0000D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40" name="Text Box 566">
          <a:extLst>
            <a:ext uri="{FF2B5EF4-FFF2-40B4-BE49-F238E27FC236}">
              <a16:creationId xmlns:a16="http://schemas.microsoft.com/office/drawing/2014/main" id="{00000000-0008-0000-0200-0000D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241" name="Text Box 567">
          <a:extLst>
            <a:ext uri="{FF2B5EF4-FFF2-40B4-BE49-F238E27FC236}">
              <a16:creationId xmlns:a16="http://schemas.microsoft.com/office/drawing/2014/main" id="{00000000-0008-0000-0200-0000D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42" name="Text Box 568">
          <a:extLst>
            <a:ext uri="{FF2B5EF4-FFF2-40B4-BE49-F238E27FC236}">
              <a16:creationId xmlns:a16="http://schemas.microsoft.com/office/drawing/2014/main" id="{00000000-0008-0000-0200-0000D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43" name="Text Box 569">
          <a:extLst>
            <a:ext uri="{FF2B5EF4-FFF2-40B4-BE49-F238E27FC236}">
              <a16:creationId xmlns:a16="http://schemas.microsoft.com/office/drawing/2014/main" id="{00000000-0008-0000-0200-0000D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244" name="Text Box 570">
          <a:extLst>
            <a:ext uri="{FF2B5EF4-FFF2-40B4-BE49-F238E27FC236}">
              <a16:creationId xmlns:a16="http://schemas.microsoft.com/office/drawing/2014/main" id="{00000000-0008-0000-0200-0000D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245" name="Text Box 571">
          <a:extLst>
            <a:ext uri="{FF2B5EF4-FFF2-40B4-BE49-F238E27FC236}">
              <a16:creationId xmlns:a16="http://schemas.microsoft.com/office/drawing/2014/main" id="{00000000-0008-0000-0200-0000D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46" name="Text Box 572">
          <a:extLst>
            <a:ext uri="{FF2B5EF4-FFF2-40B4-BE49-F238E27FC236}">
              <a16:creationId xmlns:a16="http://schemas.microsoft.com/office/drawing/2014/main" id="{00000000-0008-0000-0200-0000D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47" name="Text Box 573">
          <a:extLst>
            <a:ext uri="{FF2B5EF4-FFF2-40B4-BE49-F238E27FC236}">
              <a16:creationId xmlns:a16="http://schemas.microsoft.com/office/drawing/2014/main" id="{00000000-0008-0000-0200-0000D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248" name="Text Box 574">
          <a:extLst>
            <a:ext uri="{FF2B5EF4-FFF2-40B4-BE49-F238E27FC236}">
              <a16:creationId xmlns:a16="http://schemas.microsoft.com/office/drawing/2014/main" id="{00000000-0008-0000-0200-0000E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49" name="Text Box 575">
          <a:extLst>
            <a:ext uri="{FF2B5EF4-FFF2-40B4-BE49-F238E27FC236}">
              <a16:creationId xmlns:a16="http://schemas.microsoft.com/office/drawing/2014/main" id="{00000000-0008-0000-0200-0000E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50" name="Text Box 576">
          <a:extLst>
            <a:ext uri="{FF2B5EF4-FFF2-40B4-BE49-F238E27FC236}">
              <a16:creationId xmlns:a16="http://schemas.microsoft.com/office/drawing/2014/main" id="{00000000-0008-0000-0200-0000E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251" name="Text Box 577">
          <a:extLst>
            <a:ext uri="{FF2B5EF4-FFF2-40B4-BE49-F238E27FC236}">
              <a16:creationId xmlns:a16="http://schemas.microsoft.com/office/drawing/2014/main" id="{00000000-0008-0000-0200-0000E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52" name="Text Box 578">
          <a:extLst>
            <a:ext uri="{FF2B5EF4-FFF2-40B4-BE49-F238E27FC236}">
              <a16:creationId xmlns:a16="http://schemas.microsoft.com/office/drawing/2014/main" id="{00000000-0008-0000-0200-0000E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53" name="Text Box 579">
          <a:extLst>
            <a:ext uri="{FF2B5EF4-FFF2-40B4-BE49-F238E27FC236}">
              <a16:creationId xmlns:a16="http://schemas.microsoft.com/office/drawing/2014/main" id="{00000000-0008-0000-0200-0000E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254" name="Text Box 580">
          <a:extLst>
            <a:ext uri="{FF2B5EF4-FFF2-40B4-BE49-F238E27FC236}">
              <a16:creationId xmlns:a16="http://schemas.microsoft.com/office/drawing/2014/main" id="{00000000-0008-0000-0200-0000E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55" name="Text Box 581">
          <a:extLst>
            <a:ext uri="{FF2B5EF4-FFF2-40B4-BE49-F238E27FC236}">
              <a16:creationId xmlns:a16="http://schemas.microsoft.com/office/drawing/2014/main" id="{00000000-0008-0000-0200-0000E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56" name="Text Box 582">
          <a:extLst>
            <a:ext uri="{FF2B5EF4-FFF2-40B4-BE49-F238E27FC236}">
              <a16:creationId xmlns:a16="http://schemas.microsoft.com/office/drawing/2014/main" id="{00000000-0008-0000-0200-0000E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257" name="Text Box 583">
          <a:extLst>
            <a:ext uri="{FF2B5EF4-FFF2-40B4-BE49-F238E27FC236}">
              <a16:creationId xmlns:a16="http://schemas.microsoft.com/office/drawing/2014/main" id="{00000000-0008-0000-0200-0000E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58" name="Text Box 584">
          <a:extLst>
            <a:ext uri="{FF2B5EF4-FFF2-40B4-BE49-F238E27FC236}">
              <a16:creationId xmlns:a16="http://schemas.microsoft.com/office/drawing/2014/main" id="{00000000-0008-0000-0200-0000E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59" name="Text Box 585">
          <a:extLst>
            <a:ext uri="{FF2B5EF4-FFF2-40B4-BE49-F238E27FC236}">
              <a16:creationId xmlns:a16="http://schemas.microsoft.com/office/drawing/2014/main" id="{00000000-0008-0000-0200-0000E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260" name="Text Box 586">
          <a:extLst>
            <a:ext uri="{FF2B5EF4-FFF2-40B4-BE49-F238E27FC236}">
              <a16:creationId xmlns:a16="http://schemas.microsoft.com/office/drawing/2014/main" id="{00000000-0008-0000-0200-0000E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261" name="Text Box 587">
          <a:extLst>
            <a:ext uri="{FF2B5EF4-FFF2-40B4-BE49-F238E27FC236}">
              <a16:creationId xmlns:a16="http://schemas.microsoft.com/office/drawing/2014/main" id="{00000000-0008-0000-0200-0000E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62" name="Text Box 588">
          <a:extLst>
            <a:ext uri="{FF2B5EF4-FFF2-40B4-BE49-F238E27FC236}">
              <a16:creationId xmlns:a16="http://schemas.microsoft.com/office/drawing/2014/main" id="{00000000-0008-0000-0200-0000E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63" name="Text Box 589">
          <a:extLst>
            <a:ext uri="{FF2B5EF4-FFF2-40B4-BE49-F238E27FC236}">
              <a16:creationId xmlns:a16="http://schemas.microsoft.com/office/drawing/2014/main" id="{00000000-0008-0000-0200-0000E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264" name="Text Box 590">
          <a:extLst>
            <a:ext uri="{FF2B5EF4-FFF2-40B4-BE49-F238E27FC236}">
              <a16:creationId xmlns:a16="http://schemas.microsoft.com/office/drawing/2014/main" id="{00000000-0008-0000-0200-0000F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65" name="Text Box 591">
          <a:extLst>
            <a:ext uri="{FF2B5EF4-FFF2-40B4-BE49-F238E27FC236}">
              <a16:creationId xmlns:a16="http://schemas.microsoft.com/office/drawing/2014/main" id="{00000000-0008-0000-0200-0000F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66" name="Text Box 592">
          <a:extLst>
            <a:ext uri="{FF2B5EF4-FFF2-40B4-BE49-F238E27FC236}">
              <a16:creationId xmlns:a16="http://schemas.microsoft.com/office/drawing/2014/main" id="{00000000-0008-0000-0200-0000F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267" name="Text Box 593">
          <a:extLst>
            <a:ext uri="{FF2B5EF4-FFF2-40B4-BE49-F238E27FC236}">
              <a16:creationId xmlns:a16="http://schemas.microsoft.com/office/drawing/2014/main" id="{00000000-0008-0000-0200-0000F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68" name="Text Box 594">
          <a:extLst>
            <a:ext uri="{FF2B5EF4-FFF2-40B4-BE49-F238E27FC236}">
              <a16:creationId xmlns:a16="http://schemas.microsoft.com/office/drawing/2014/main" id="{00000000-0008-0000-0200-0000F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69" name="Text Box 595">
          <a:extLst>
            <a:ext uri="{FF2B5EF4-FFF2-40B4-BE49-F238E27FC236}">
              <a16:creationId xmlns:a16="http://schemas.microsoft.com/office/drawing/2014/main" id="{00000000-0008-0000-0200-0000F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270" name="Text Box 596">
          <a:extLst>
            <a:ext uri="{FF2B5EF4-FFF2-40B4-BE49-F238E27FC236}">
              <a16:creationId xmlns:a16="http://schemas.microsoft.com/office/drawing/2014/main" id="{00000000-0008-0000-0200-0000F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271" name="Text Box 597">
          <a:extLst>
            <a:ext uri="{FF2B5EF4-FFF2-40B4-BE49-F238E27FC236}">
              <a16:creationId xmlns:a16="http://schemas.microsoft.com/office/drawing/2014/main" id="{00000000-0008-0000-0200-0000F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72" name="Text Box 598">
          <a:extLst>
            <a:ext uri="{FF2B5EF4-FFF2-40B4-BE49-F238E27FC236}">
              <a16:creationId xmlns:a16="http://schemas.microsoft.com/office/drawing/2014/main" id="{00000000-0008-0000-0200-0000F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73" name="Text Box 599">
          <a:extLst>
            <a:ext uri="{FF2B5EF4-FFF2-40B4-BE49-F238E27FC236}">
              <a16:creationId xmlns:a16="http://schemas.microsoft.com/office/drawing/2014/main" id="{00000000-0008-0000-0200-0000F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274" name="Text Box 600">
          <a:extLst>
            <a:ext uri="{FF2B5EF4-FFF2-40B4-BE49-F238E27FC236}">
              <a16:creationId xmlns:a16="http://schemas.microsoft.com/office/drawing/2014/main" id="{00000000-0008-0000-0200-0000F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75" name="Text Box 601">
          <a:extLst>
            <a:ext uri="{FF2B5EF4-FFF2-40B4-BE49-F238E27FC236}">
              <a16:creationId xmlns:a16="http://schemas.microsoft.com/office/drawing/2014/main" id="{00000000-0008-0000-0200-0000F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76" name="Text Box 602">
          <a:extLst>
            <a:ext uri="{FF2B5EF4-FFF2-40B4-BE49-F238E27FC236}">
              <a16:creationId xmlns:a16="http://schemas.microsoft.com/office/drawing/2014/main" id="{00000000-0008-0000-0200-0000F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277" name="Text Box 603">
          <a:extLst>
            <a:ext uri="{FF2B5EF4-FFF2-40B4-BE49-F238E27FC236}">
              <a16:creationId xmlns:a16="http://schemas.microsoft.com/office/drawing/2014/main" id="{00000000-0008-0000-0200-0000F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78" name="Text Box 604">
          <a:extLst>
            <a:ext uri="{FF2B5EF4-FFF2-40B4-BE49-F238E27FC236}">
              <a16:creationId xmlns:a16="http://schemas.microsoft.com/office/drawing/2014/main" id="{00000000-0008-0000-0200-0000F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79" name="Text Box 605">
          <a:extLst>
            <a:ext uri="{FF2B5EF4-FFF2-40B4-BE49-F238E27FC236}">
              <a16:creationId xmlns:a16="http://schemas.microsoft.com/office/drawing/2014/main" id="{00000000-0008-0000-0200-0000F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280" name="Text Box 606">
          <a:extLst>
            <a:ext uri="{FF2B5EF4-FFF2-40B4-BE49-F238E27FC236}">
              <a16:creationId xmlns:a16="http://schemas.microsoft.com/office/drawing/2014/main" id="{00000000-0008-0000-0200-00000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3"/>
    <xdr:sp macro="" textlink="">
      <xdr:nvSpPr>
        <xdr:cNvPr id="1281" name="Text Box 607">
          <a:extLst>
            <a:ext uri="{FF2B5EF4-FFF2-40B4-BE49-F238E27FC236}">
              <a16:creationId xmlns:a16="http://schemas.microsoft.com/office/drawing/2014/main" id="{00000000-0008-0000-0200-00000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82" name="Text Box 608">
          <a:extLst>
            <a:ext uri="{FF2B5EF4-FFF2-40B4-BE49-F238E27FC236}">
              <a16:creationId xmlns:a16="http://schemas.microsoft.com/office/drawing/2014/main" id="{00000000-0008-0000-0200-00000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83" name="Text Box 609">
          <a:extLst>
            <a:ext uri="{FF2B5EF4-FFF2-40B4-BE49-F238E27FC236}">
              <a16:creationId xmlns:a16="http://schemas.microsoft.com/office/drawing/2014/main" id="{00000000-0008-0000-0200-00000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3"/>
    <xdr:sp macro="" textlink="">
      <xdr:nvSpPr>
        <xdr:cNvPr id="1284" name="Text Box 610">
          <a:extLst>
            <a:ext uri="{FF2B5EF4-FFF2-40B4-BE49-F238E27FC236}">
              <a16:creationId xmlns:a16="http://schemas.microsoft.com/office/drawing/2014/main" id="{00000000-0008-0000-0200-00000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85" name="Text Box 611">
          <a:extLst>
            <a:ext uri="{FF2B5EF4-FFF2-40B4-BE49-F238E27FC236}">
              <a16:creationId xmlns:a16="http://schemas.microsoft.com/office/drawing/2014/main" id="{00000000-0008-0000-0200-00000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86" name="Text Box 612">
          <a:extLst>
            <a:ext uri="{FF2B5EF4-FFF2-40B4-BE49-F238E27FC236}">
              <a16:creationId xmlns:a16="http://schemas.microsoft.com/office/drawing/2014/main" id="{00000000-0008-0000-0200-00000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3"/>
    <xdr:sp macro="" textlink="">
      <xdr:nvSpPr>
        <xdr:cNvPr id="1287" name="Text Box 613">
          <a:extLst>
            <a:ext uri="{FF2B5EF4-FFF2-40B4-BE49-F238E27FC236}">
              <a16:creationId xmlns:a16="http://schemas.microsoft.com/office/drawing/2014/main" id="{00000000-0008-0000-0200-00000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88" name="Text Box 614">
          <a:extLst>
            <a:ext uri="{FF2B5EF4-FFF2-40B4-BE49-F238E27FC236}">
              <a16:creationId xmlns:a16="http://schemas.microsoft.com/office/drawing/2014/main" id="{00000000-0008-0000-0200-00000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89" name="Text Box 615">
          <a:extLst>
            <a:ext uri="{FF2B5EF4-FFF2-40B4-BE49-F238E27FC236}">
              <a16:creationId xmlns:a16="http://schemas.microsoft.com/office/drawing/2014/main" id="{00000000-0008-0000-0200-00000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3"/>
    <xdr:sp macro="" textlink="">
      <xdr:nvSpPr>
        <xdr:cNvPr id="1290" name="Text Box 616">
          <a:extLst>
            <a:ext uri="{FF2B5EF4-FFF2-40B4-BE49-F238E27FC236}">
              <a16:creationId xmlns:a16="http://schemas.microsoft.com/office/drawing/2014/main" id="{00000000-0008-0000-0200-00000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91" name="Text Box 617">
          <a:extLst>
            <a:ext uri="{FF2B5EF4-FFF2-40B4-BE49-F238E27FC236}">
              <a16:creationId xmlns:a16="http://schemas.microsoft.com/office/drawing/2014/main" id="{00000000-0008-0000-0200-00000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92" name="Text Box 618">
          <a:extLst>
            <a:ext uri="{FF2B5EF4-FFF2-40B4-BE49-F238E27FC236}">
              <a16:creationId xmlns:a16="http://schemas.microsoft.com/office/drawing/2014/main" id="{00000000-0008-0000-0200-00000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3"/>
    <xdr:sp macro="" textlink="">
      <xdr:nvSpPr>
        <xdr:cNvPr id="1293" name="Text Box 619">
          <a:extLst>
            <a:ext uri="{FF2B5EF4-FFF2-40B4-BE49-F238E27FC236}">
              <a16:creationId xmlns:a16="http://schemas.microsoft.com/office/drawing/2014/main" id="{00000000-0008-0000-0200-00000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94" name="Text Box 620">
          <a:extLst>
            <a:ext uri="{FF2B5EF4-FFF2-40B4-BE49-F238E27FC236}">
              <a16:creationId xmlns:a16="http://schemas.microsoft.com/office/drawing/2014/main" id="{00000000-0008-0000-0200-00000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95" name="Text Box 621">
          <a:extLst>
            <a:ext uri="{FF2B5EF4-FFF2-40B4-BE49-F238E27FC236}">
              <a16:creationId xmlns:a16="http://schemas.microsoft.com/office/drawing/2014/main" id="{00000000-0008-0000-0200-00000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3"/>
    <xdr:sp macro="" textlink="">
      <xdr:nvSpPr>
        <xdr:cNvPr id="1296" name="Text Box 622">
          <a:extLst>
            <a:ext uri="{FF2B5EF4-FFF2-40B4-BE49-F238E27FC236}">
              <a16:creationId xmlns:a16="http://schemas.microsoft.com/office/drawing/2014/main" id="{00000000-0008-0000-0200-00001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3"/>
    <xdr:sp macro="" textlink="">
      <xdr:nvSpPr>
        <xdr:cNvPr id="1297" name="Text Box 623">
          <a:extLst>
            <a:ext uri="{FF2B5EF4-FFF2-40B4-BE49-F238E27FC236}">
              <a16:creationId xmlns:a16="http://schemas.microsoft.com/office/drawing/2014/main" id="{00000000-0008-0000-0200-00001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98" name="Text Box 624">
          <a:extLst>
            <a:ext uri="{FF2B5EF4-FFF2-40B4-BE49-F238E27FC236}">
              <a16:creationId xmlns:a16="http://schemas.microsoft.com/office/drawing/2014/main" id="{00000000-0008-0000-0200-00001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299" name="Text Box 625">
          <a:extLst>
            <a:ext uri="{FF2B5EF4-FFF2-40B4-BE49-F238E27FC236}">
              <a16:creationId xmlns:a16="http://schemas.microsoft.com/office/drawing/2014/main" id="{00000000-0008-0000-0200-00001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3"/>
    <xdr:sp macro="" textlink="">
      <xdr:nvSpPr>
        <xdr:cNvPr id="1300" name="Text Box 626">
          <a:extLst>
            <a:ext uri="{FF2B5EF4-FFF2-40B4-BE49-F238E27FC236}">
              <a16:creationId xmlns:a16="http://schemas.microsoft.com/office/drawing/2014/main" id="{00000000-0008-0000-0200-00001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01" name="Text Box 627">
          <a:extLst>
            <a:ext uri="{FF2B5EF4-FFF2-40B4-BE49-F238E27FC236}">
              <a16:creationId xmlns:a16="http://schemas.microsoft.com/office/drawing/2014/main" id="{00000000-0008-0000-0200-00001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02" name="Text Box 628">
          <a:extLst>
            <a:ext uri="{FF2B5EF4-FFF2-40B4-BE49-F238E27FC236}">
              <a16:creationId xmlns:a16="http://schemas.microsoft.com/office/drawing/2014/main" id="{00000000-0008-0000-0200-00001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3"/>
    <xdr:sp macro="" textlink="">
      <xdr:nvSpPr>
        <xdr:cNvPr id="1303" name="Text Box 629">
          <a:extLst>
            <a:ext uri="{FF2B5EF4-FFF2-40B4-BE49-F238E27FC236}">
              <a16:creationId xmlns:a16="http://schemas.microsoft.com/office/drawing/2014/main" id="{00000000-0008-0000-0200-00001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04" name="Text Box 630">
          <a:extLst>
            <a:ext uri="{FF2B5EF4-FFF2-40B4-BE49-F238E27FC236}">
              <a16:creationId xmlns:a16="http://schemas.microsoft.com/office/drawing/2014/main" id="{00000000-0008-0000-0200-00001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05" name="Text Box 631">
          <a:extLst>
            <a:ext uri="{FF2B5EF4-FFF2-40B4-BE49-F238E27FC236}">
              <a16:creationId xmlns:a16="http://schemas.microsoft.com/office/drawing/2014/main" id="{00000000-0008-0000-0200-00001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3"/>
    <xdr:sp macro="" textlink="">
      <xdr:nvSpPr>
        <xdr:cNvPr id="1306" name="Text Box 632">
          <a:extLst>
            <a:ext uri="{FF2B5EF4-FFF2-40B4-BE49-F238E27FC236}">
              <a16:creationId xmlns:a16="http://schemas.microsoft.com/office/drawing/2014/main" id="{00000000-0008-0000-0200-00001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3"/>
    <xdr:sp macro="" textlink="">
      <xdr:nvSpPr>
        <xdr:cNvPr id="1307" name="Text Box 633">
          <a:extLst>
            <a:ext uri="{FF2B5EF4-FFF2-40B4-BE49-F238E27FC236}">
              <a16:creationId xmlns:a16="http://schemas.microsoft.com/office/drawing/2014/main" id="{00000000-0008-0000-0200-00001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08" name="Text Box 634">
          <a:extLst>
            <a:ext uri="{FF2B5EF4-FFF2-40B4-BE49-F238E27FC236}">
              <a16:creationId xmlns:a16="http://schemas.microsoft.com/office/drawing/2014/main" id="{00000000-0008-0000-0200-00001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09" name="Text Box 635">
          <a:extLst>
            <a:ext uri="{FF2B5EF4-FFF2-40B4-BE49-F238E27FC236}">
              <a16:creationId xmlns:a16="http://schemas.microsoft.com/office/drawing/2014/main" id="{00000000-0008-0000-0200-00001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3"/>
    <xdr:sp macro="" textlink="">
      <xdr:nvSpPr>
        <xdr:cNvPr id="1310" name="Text Box 636">
          <a:extLst>
            <a:ext uri="{FF2B5EF4-FFF2-40B4-BE49-F238E27FC236}">
              <a16:creationId xmlns:a16="http://schemas.microsoft.com/office/drawing/2014/main" id="{00000000-0008-0000-0200-00001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11" name="Text Box 637">
          <a:extLst>
            <a:ext uri="{FF2B5EF4-FFF2-40B4-BE49-F238E27FC236}">
              <a16:creationId xmlns:a16="http://schemas.microsoft.com/office/drawing/2014/main" id="{00000000-0008-0000-0200-00001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12" name="Text Box 638">
          <a:extLst>
            <a:ext uri="{FF2B5EF4-FFF2-40B4-BE49-F238E27FC236}">
              <a16:creationId xmlns:a16="http://schemas.microsoft.com/office/drawing/2014/main" id="{00000000-0008-0000-0200-00002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3"/>
    <xdr:sp macro="" textlink="">
      <xdr:nvSpPr>
        <xdr:cNvPr id="1313" name="Text Box 639">
          <a:extLst>
            <a:ext uri="{FF2B5EF4-FFF2-40B4-BE49-F238E27FC236}">
              <a16:creationId xmlns:a16="http://schemas.microsoft.com/office/drawing/2014/main" id="{00000000-0008-0000-0200-00002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14" name="Text Box 640">
          <a:extLst>
            <a:ext uri="{FF2B5EF4-FFF2-40B4-BE49-F238E27FC236}">
              <a16:creationId xmlns:a16="http://schemas.microsoft.com/office/drawing/2014/main" id="{00000000-0008-0000-0200-00002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15" name="Text Box 641">
          <a:extLst>
            <a:ext uri="{FF2B5EF4-FFF2-40B4-BE49-F238E27FC236}">
              <a16:creationId xmlns:a16="http://schemas.microsoft.com/office/drawing/2014/main" id="{00000000-0008-0000-0200-00002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3"/>
    <xdr:sp macro="" textlink="">
      <xdr:nvSpPr>
        <xdr:cNvPr id="1316" name="Text Box 642">
          <a:extLst>
            <a:ext uri="{FF2B5EF4-FFF2-40B4-BE49-F238E27FC236}">
              <a16:creationId xmlns:a16="http://schemas.microsoft.com/office/drawing/2014/main" id="{00000000-0008-0000-0200-00002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17" name="Text Box 643">
          <a:extLst>
            <a:ext uri="{FF2B5EF4-FFF2-40B4-BE49-F238E27FC236}">
              <a16:creationId xmlns:a16="http://schemas.microsoft.com/office/drawing/2014/main" id="{00000000-0008-0000-0200-00002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18" name="Text Box 644">
          <a:extLst>
            <a:ext uri="{FF2B5EF4-FFF2-40B4-BE49-F238E27FC236}">
              <a16:creationId xmlns:a16="http://schemas.microsoft.com/office/drawing/2014/main" id="{00000000-0008-0000-0200-00002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319" name="Text Box 645">
          <a:extLst>
            <a:ext uri="{FF2B5EF4-FFF2-40B4-BE49-F238E27FC236}">
              <a16:creationId xmlns:a16="http://schemas.microsoft.com/office/drawing/2014/main" id="{00000000-0008-0000-0200-00002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20" name="Text Box 646">
          <a:extLst>
            <a:ext uri="{FF2B5EF4-FFF2-40B4-BE49-F238E27FC236}">
              <a16:creationId xmlns:a16="http://schemas.microsoft.com/office/drawing/2014/main" id="{00000000-0008-0000-0200-00002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21" name="Text Box 647">
          <a:extLst>
            <a:ext uri="{FF2B5EF4-FFF2-40B4-BE49-F238E27FC236}">
              <a16:creationId xmlns:a16="http://schemas.microsoft.com/office/drawing/2014/main" id="{00000000-0008-0000-0200-00002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322" name="Text Box 648">
          <a:extLst>
            <a:ext uri="{FF2B5EF4-FFF2-40B4-BE49-F238E27FC236}">
              <a16:creationId xmlns:a16="http://schemas.microsoft.com/office/drawing/2014/main" id="{00000000-0008-0000-0200-00002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23" name="Text Box 649">
          <a:extLst>
            <a:ext uri="{FF2B5EF4-FFF2-40B4-BE49-F238E27FC236}">
              <a16:creationId xmlns:a16="http://schemas.microsoft.com/office/drawing/2014/main" id="{00000000-0008-0000-0200-00002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24" name="Text Box 650">
          <a:extLst>
            <a:ext uri="{FF2B5EF4-FFF2-40B4-BE49-F238E27FC236}">
              <a16:creationId xmlns:a16="http://schemas.microsoft.com/office/drawing/2014/main" id="{00000000-0008-0000-0200-00002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325" name="Text Box 651">
          <a:extLst>
            <a:ext uri="{FF2B5EF4-FFF2-40B4-BE49-F238E27FC236}">
              <a16:creationId xmlns:a16="http://schemas.microsoft.com/office/drawing/2014/main" id="{00000000-0008-0000-0200-00002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326" name="Text Box 652">
          <a:extLst>
            <a:ext uri="{FF2B5EF4-FFF2-40B4-BE49-F238E27FC236}">
              <a16:creationId xmlns:a16="http://schemas.microsoft.com/office/drawing/2014/main" id="{00000000-0008-0000-0200-00002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27" name="Text Box 653">
          <a:extLst>
            <a:ext uri="{FF2B5EF4-FFF2-40B4-BE49-F238E27FC236}">
              <a16:creationId xmlns:a16="http://schemas.microsoft.com/office/drawing/2014/main" id="{00000000-0008-0000-0200-00002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28" name="Text Box 654">
          <a:extLst>
            <a:ext uri="{FF2B5EF4-FFF2-40B4-BE49-F238E27FC236}">
              <a16:creationId xmlns:a16="http://schemas.microsoft.com/office/drawing/2014/main" id="{00000000-0008-0000-0200-00003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329" name="Text Box 655">
          <a:extLst>
            <a:ext uri="{FF2B5EF4-FFF2-40B4-BE49-F238E27FC236}">
              <a16:creationId xmlns:a16="http://schemas.microsoft.com/office/drawing/2014/main" id="{00000000-0008-0000-0200-00003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30" name="Text Box 656">
          <a:extLst>
            <a:ext uri="{FF2B5EF4-FFF2-40B4-BE49-F238E27FC236}">
              <a16:creationId xmlns:a16="http://schemas.microsoft.com/office/drawing/2014/main" id="{00000000-0008-0000-0200-00003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31" name="Text Box 657">
          <a:extLst>
            <a:ext uri="{FF2B5EF4-FFF2-40B4-BE49-F238E27FC236}">
              <a16:creationId xmlns:a16="http://schemas.microsoft.com/office/drawing/2014/main" id="{00000000-0008-0000-0200-00003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332" name="Text Box 658">
          <a:extLst>
            <a:ext uri="{FF2B5EF4-FFF2-40B4-BE49-F238E27FC236}">
              <a16:creationId xmlns:a16="http://schemas.microsoft.com/office/drawing/2014/main" id="{00000000-0008-0000-0200-00003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33" name="Text Box 659">
          <a:extLst>
            <a:ext uri="{FF2B5EF4-FFF2-40B4-BE49-F238E27FC236}">
              <a16:creationId xmlns:a16="http://schemas.microsoft.com/office/drawing/2014/main" id="{00000000-0008-0000-0200-00003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34" name="Text Box 660">
          <a:extLst>
            <a:ext uri="{FF2B5EF4-FFF2-40B4-BE49-F238E27FC236}">
              <a16:creationId xmlns:a16="http://schemas.microsoft.com/office/drawing/2014/main" id="{00000000-0008-0000-0200-00003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335" name="Text Box 661">
          <a:extLst>
            <a:ext uri="{FF2B5EF4-FFF2-40B4-BE49-F238E27FC236}">
              <a16:creationId xmlns:a16="http://schemas.microsoft.com/office/drawing/2014/main" id="{00000000-0008-0000-0200-00003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36" name="Text Box 662">
          <a:extLst>
            <a:ext uri="{FF2B5EF4-FFF2-40B4-BE49-F238E27FC236}">
              <a16:creationId xmlns:a16="http://schemas.microsoft.com/office/drawing/2014/main" id="{00000000-0008-0000-0200-00003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37" name="Text Box 663">
          <a:extLst>
            <a:ext uri="{FF2B5EF4-FFF2-40B4-BE49-F238E27FC236}">
              <a16:creationId xmlns:a16="http://schemas.microsoft.com/office/drawing/2014/main" id="{00000000-0008-0000-0200-00003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338" name="Text Box 664">
          <a:extLst>
            <a:ext uri="{FF2B5EF4-FFF2-40B4-BE49-F238E27FC236}">
              <a16:creationId xmlns:a16="http://schemas.microsoft.com/office/drawing/2014/main" id="{00000000-0008-0000-0200-00003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39" name="Text Box 665">
          <a:extLst>
            <a:ext uri="{FF2B5EF4-FFF2-40B4-BE49-F238E27FC236}">
              <a16:creationId xmlns:a16="http://schemas.microsoft.com/office/drawing/2014/main" id="{00000000-0008-0000-0200-00003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40" name="Text Box 666">
          <a:extLst>
            <a:ext uri="{FF2B5EF4-FFF2-40B4-BE49-F238E27FC236}">
              <a16:creationId xmlns:a16="http://schemas.microsoft.com/office/drawing/2014/main" id="{00000000-0008-0000-0200-00003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341" name="Text Box 667">
          <a:extLst>
            <a:ext uri="{FF2B5EF4-FFF2-40B4-BE49-F238E27FC236}">
              <a16:creationId xmlns:a16="http://schemas.microsoft.com/office/drawing/2014/main" id="{00000000-0008-0000-0200-00003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42" name="Text Box 668">
          <a:extLst>
            <a:ext uri="{FF2B5EF4-FFF2-40B4-BE49-F238E27FC236}">
              <a16:creationId xmlns:a16="http://schemas.microsoft.com/office/drawing/2014/main" id="{00000000-0008-0000-0200-00003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43" name="Text Box 669">
          <a:extLst>
            <a:ext uri="{FF2B5EF4-FFF2-40B4-BE49-F238E27FC236}">
              <a16:creationId xmlns:a16="http://schemas.microsoft.com/office/drawing/2014/main" id="{00000000-0008-0000-0200-00003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344" name="Text Box 670">
          <a:extLst>
            <a:ext uri="{FF2B5EF4-FFF2-40B4-BE49-F238E27FC236}">
              <a16:creationId xmlns:a16="http://schemas.microsoft.com/office/drawing/2014/main" id="{00000000-0008-0000-0200-00004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345" name="Text Box 671">
          <a:extLst>
            <a:ext uri="{FF2B5EF4-FFF2-40B4-BE49-F238E27FC236}">
              <a16:creationId xmlns:a16="http://schemas.microsoft.com/office/drawing/2014/main" id="{00000000-0008-0000-0200-00004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46" name="Text Box 672">
          <a:extLst>
            <a:ext uri="{FF2B5EF4-FFF2-40B4-BE49-F238E27FC236}">
              <a16:creationId xmlns:a16="http://schemas.microsoft.com/office/drawing/2014/main" id="{00000000-0008-0000-0200-00004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47" name="Text Box 673">
          <a:extLst>
            <a:ext uri="{FF2B5EF4-FFF2-40B4-BE49-F238E27FC236}">
              <a16:creationId xmlns:a16="http://schemas.microsoft.com/office/drawing/2014/main" id="{00000000-0008-0000-0200-00004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348" name="Text Box 674">
          <a:extLst>
            <a:ext uri="{FF2B5EF4-FFF2-40B4-BE49-F238E27FC236}">
              <a16:creationId xmlns:a16="http://schemas.microsoft.com/office/drawing/2014/main" id="{00000000-0008-0000-0200-00004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49" name="Text Box 675">
          <a:extLst>
            <a:ext uri="{FF2B5EF4-FFF2-40B4-BE49-F238E27FC236}">
              <a16:creationId xmlns:a16="http://schemas.microsoft.com/office/drawing/2014/main" id="{00000000-0008-0000-0200-00004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50" name="Text Box 676">
          <a:extLst>
            <a:ext uri="{FF2B5EF4-FFF2-40B4-BE49-F238E27FC236}">
              <a16:creationId xmlns:a16="http://schemas.microsoft.com/office/drawing/2014/main" id="{00000000-0008-0000-0200-00004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351" name="Text Box 677">
          <a:extLst>
            <a:ext uri="{FF2B5EF4-FFF2-40B4-BE49-F238E27FC236}">
              <a16:creationId xmlns:a16="http://schemas.microsoft.com/office/drawing/2014/main" id="{00000000-0008-0000-0200-00004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52" name="Text Box 678">
          <a:extLst>
            <a:ext uri="{FF2B5EF4-FFF2-40B4-BE49-F238E27FC236}">
              <a16:creationId xmlns:a16="http://schemas.microsoft.com/office/drawing/2014/main" id="{00000000-0008-0000-0200-00004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53" name="Text Box 679">
          <a:extLst>
            <a:ext uri="{FF2B5EF4-FFF2-40B4-BE49-F238E27FC236}">
              <a16:creationId xmlns:a16="http://schemas.microsoft.com/office/drawing/2014/main" id="{00000000-0008-0000-0200-00004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354" name="Text Box 680">
          <a:extLst>
            <a:ext uri="{FF2B5EF4-FFF2-40B4-BE49-F238E27FC236}">
              <a16:creationId xmlns:a16="http://schemas.microsoft.com/office/drawing/2014/main" id="{00000000-0008-0000-0200-00004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55" name="Text Box 681">
          <a:extLst>
            <a:ext uri="{FF2B5EF4-FFF2-40B4-BE49-F238E27FC236}">
              <a16:creationId xmlns:a16="http://schemas.microsoft.com/office/drawing/2014/main" id="{00000000-0008-0000-0200-00004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56" name="Text Box 682">
          <a:extLst>
            <a:ext uri="{FF2B5EF4-FFF2-40B4-BE49-F238E27FC236}">
              <a16:creationId xmlns:a16="http://schemas.microsoft.com/office/drawing/2014/main" id="{00000000-0008-0000-0200-00004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357" name="Text Box 683">
          <a:extLst>
            <a:ext uri="{FF2B5EF4-FFF2-40B4-BE49-F238E27FC236}">
              <a16:creationId xmlns:a16="http://schemas.microsoft.com/office/drawing/2014/main" id="{00000000-0008-0000-0200-00004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58" name="Text Box 684">
          <a:extLst>
            <a:ext uri="{FF2B5EF4-FFF2-40B4-BE49-F238E27FC236}">
              <a16:creationId xmlns:a16="http://schemas.microsoft.com/office/drawing/2014/main" id="{00000000-0008-0000-0200-00004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59" name="Text Box 685">
          <a:extLst>
            <a:ext uri="{FF2B5EF4-FFF2-40B4-BE49-F238E27FC236}">
              <a16:creationId xmlns:a16="http://schemas.microsoft.com/office/drawing/2014/main" id="{00000000-0008-0000-0200-00004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360" name="Text Box 686">
          <a:extLst>
            <a:ext uri="{FF2B5EF4-FFF2-40B4-BE49-F238E27FC236}">
              <a16:creationId xmlns:a16="http://schemas.microsoft.com/office/drawing/2014/main" id="{00000000-0008-0000-0200-00005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61" name="Text Box 687">
          <a:extLst>
            <a:ext uri="{FF2B5EF4-FFF2-40B4-BE49-F238E27FC236}">
              <a16:creationId xmlns:a16="http://schemas.microsoft.com/office/drawing/2014/main" id="{00000000-0008-0000-0200-00005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62" name="Text Box 688">
          <a:extLst>
            <a:ext uri="{FF2B5EF4-FFF2-40B4-BE49-F238E27FC236}">
              <a16:creationId xmlns:a16="http://schemas.microsoft.com/office/drawing/2014/main" id="{00000000-0008-0000-0200-00005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363" name="Text Box 689">
          <a:extLst>
            <a:ext uri="{FF2B5EF4-FFF2-40B4-BE49-F238E27FC236}">
              <a16:creationId xmlns:a16="http://schemas.microsoft.com/office/drawing/2014/main" id="{00000000-0008-0000-0200-00005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364" name="Text Box 690">
          <a:extLst>
            <a:ext uri="{FF2B5EF4-FFF2-40B4-BE49-F238E27FC236}">
              <a16:creationId xmlns:a16="http://schemas.microsoft.com/office/drawing/2014/main" id="{00000000-0008-0000-0200-00005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65" name="Text Box 691">
          <a:extLst>
            <a:ext uri="{FF2B5EF4-FFF2-40B4-BE49-F238E27FC236}">
              <a16:creationId xmlns:a16="http://schemas.microsoft.com/office/drawing/2014/main" id="{00000000-0008-0000-0200-00005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66" name="Text Box 692">
          <a:extLst>
            <a:ext uri="{FF2B5EF4-FFF2-40B4-BE49-F238E27FC236}">
              <a16:creationId xmlns:a16="http://schemas.microsoft.com/office/drawing/2014/main" id="{00000000-0008-0000-0200-00005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367" name="Text Box 693">
          <a:extLst>
            <a:ext uri="{FF2B5EF4-FFF2-40B4-BE49-F238E27FC236}">
              <a16:creationId xmlns:a16="http://schemas.microsoft.com/office/drawing/2014/main" id="{00000000-0008-0000-0200-00005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68" name="Text Box 694">
          <a:extLst>
            <a:ext uri="{FF2B5EF4-FFF2-40B4-BE49-F238E27FC236}">
              <a16:creationId xmlns:a16="http://schemas.microsoft.com/office/drawing/2014/main" id="{00000000-0008-0000-0200-00005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69" name="Text Box 695">
          <a:extLst>
            <a:ext uri="{FF2B5EF4-FFF2-40B4-BE49-F238E27FC236}">
              <a16:creationId xmlns:a16="http://schemas.microsoft.com/office/drawing/2014/main" id="{00000000-0008-0000-0200-00005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370" name="Text Box 696">
          <a:extLst>
            <a:ext uri="{FF2B5EF4-FFF2-40B4-BE49-F238E27FC236}">
              <a16:creationId xmlns:a16="http://schemas.microsoft.com/office/drawing/2014/main" id="{00000000-0008-0000-0200-00005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71" name="Text Box 697">
          <a:extLst>
            <a:ext uri="{FF2B5EF4-FFF2-40B4-BE49-F238E27FC236}">
              <a16:creationId xmlns:a16="http://schemas.microsoft.com/office/drawing/2014/main" id="{00000000-0008-0000-0200-00005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72" name="Text Box 698">
          <a:extLst>
            <a:ext uri="{FF2B5EF4-FFF2-40B4-BE49-F238E27FC236}">
              <a16:creationId xmlns:a16="http://schemas.microsoft.com/office/drawing/2014/main" id="{00000000-0008-0000-0200-00005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373" name="Text Box 699">
          <a:extLst>
            <a:ext uri="{FF2B5EF4-FFF2-40B4-BE49-F238E27FC236}">
              <a16:creationId xmlns:a16="http://schemas.microsoft.com/office/drawing/2014/main" id="{00000000-0008-0000-0200-00005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374" name="Text Box 700">
          <a:extLst>
            <a:ext uri="{FF2B5EF4-FFF2-40B4-BE49-F238E27FC236}">
              <a16:creationId xmlns:a16="http://schemas.microsoft.com/office/drawing/2014/main" id="{00000000-0008-0000-0200-00005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75" name="Text Box 701">
          <a:extLst>
            <a:ext uri="{FF2B5EF4-FFF2-40B4-BE49-F238E27FC236}">
              <a16:creationId xmlns:a16="http://schemas.microsoft.com/office/drawing/2014/main" id="{00000000-0008-0000-0200-00005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76" name="Text Box 702">
          <a:extLst>
            <a:ext uri="{FF2B5EF4-FFF2-40B4-BE49-F238E27FC236}">
              <a16:creationId xmlns:a16="http://schemas.microsoft.com/office/drawing/2014/main" id="{00000000-0008-0000-0200-00006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377" name="Text Box 703">
          <a:extLst>
            <a:ext uri="{FF2B5EF4-FFF2-40B4-BE49-F238E27FC236}">
              <a16:creationId xmlns:a16="http://schemas.microsoft.com/office/drawing/2014/main" id="{00000000-0008-0000-0200-00006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78" name="Text Box 704">
          <a:extLst>
            <a:ext uri="{FF2B5EF4-FFF2-40B4-BE49-F238E27FC236}">
              <a16:creationId xmlns:a16="http://schemas.microsoft.com/office/drawing/2014/main" id="{00000000-0008-0000-0200-00006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79" name="Text Box 705">
          <a:extLst>
            <a:ext uri="{FF2B5EF4-FFF2-40B4-BE49-F238E27FC236}">
              <a16:creationId xmlns:a16="http://schemas.microsoft.com/office/drawing/2014/main" id="{00000000-0008-0000-0200-00006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380" name="Text Box 706">
          <a:extLst>
            <a:ext uri="{FF2B5EF4-FFF2-40B4-BE49-F238E27FC236}">
              <a16:creationId xmlns:a16="http://schemas.microsoft.com/office/drawing/2014/main" id="{00000000-0008-0000-0200-00006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381" name="Text Box 707">
          <a:extLst>
            <a:ext uri="{FF2B5EF4-FFF2-40B4-BE49-F238E27FC236}">
              <a16:creationId xmlns:a16="http://schemas.microsoft.com/office/drawing/2014/main" id="{00000000-0008-0000-0200-00006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82" name="Text Box 708">
          <a:extLst>
            <a:ext uri="{FF2B5EF4-FFF2-40B4-BE49-F238E27FC236}">
              <a16:creationId xmlns:a16="http://schemas.microsoft.com/office/drawing/2014/main" id="{00000000-0008-0000-0200-00006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83" name="Text Box 709">
          <a:extLst>
            <a:ext uri="{FF2B5EF4-FFF2-40B4-BE49-F238E27FC236}">
              <a16:creationId xmlns:a16="http://schemas.microsoft.com/office/drawing/2014/main" id="{00000000-0008-0000-0200-00006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384" name="Text Box 710">
          <a:extLst>
            <a:ext uri="{FF2B5EF4-FFF2-40B4-BE49-F238E27FC236}">
              <a16:creationId xmlns:a16="http://schemas.microsoft.com/office/drawing/2014/main" id="{00000000-0008-0000-0200-00006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85" name="Text Box 711">
          <a:extLst>
            <a:ext uri="{FF2B5EF4-FFF2-40B4-BE49-F238E27FC236}">
              <a16:creationId xmlns:a16="http://schemas.microsoft.com/office/drawing/2014/main" id="{00000000-0008-0000-0200-00006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86" name="Text Box 712">
          <a:extLst>
            <a:ext uri="{FF2B5EF4-FFF2-40B4-BE49-F238E27FC236}">
              <a16:creationId xmlns:a16="http://schemas.microsoft.com/office/drawing/2014/main" id="{00000000-0008-0000-0200-00006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387" name="Text Box 713">
          <a:extLst>
            <a:ext uri="{FF2B5EF4-FFF2-40B4-BE49-F238E27FC236}">
              <a16:creationId xmlns:a16="http://schemas.microsoft.com/office/drawing/2014/main" id="{00000000-0008-0000-0200-00006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88" name="Text Box 714">
          <a:extLst>
            <a:ext uri="{FF2B5EF4-FFF2-40B4-BE49-F238E27FC236}">
              <a16:creationId xmlns:a16="http://schemas.microsoft.com/office/drawing/2014/main" id="{00000000-0008-0000-0200-00006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89" name="Text Box 715">
          <a:extLst>
            <a:ext uri="{FF2B5EF4-FFF2-40B4-BE49-F238E27FC236}">
              <a16:creationId xmlns:a16="http://schemas.microsoft.com/office/drawing/2014/main" id="{00000000-0008-0000-0200-00006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390" name="Text Box 716">
          <a:extLst>
            <a:ext uri="{FF2B5EF4-FFF2-40B4-BE49-F238E27FC236}">
              <a16:creationId xmlns:a16="http://schemas.microsoft.com/office/drawing/2014/main" id="{00000000-0008-0000-0200-00006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391" name="Text Box 717">
          <a:extLst>
            <a:ext uri="{FF2B5EF4-FFF2-40B4-BE49-F238E27FC236}">
              <a16:creationId xmlns:a16="http://schemas.microsoft.com/office/drawing/2014/main" id="{00000000-0008-0000-0200-00006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92" name="Text Box 718">
          <a:extLst>
            <a:ext uri="{FF2B5EF4-FFF2-40B4-BE49-F238E27FC236}">
              <a16:creationId xmlns:a16="http://schemas.microsoft.com/office/drawing/2014/main" id="{00000000-0008-0000-0200-00007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93" name="Text Box 719">
          <a:extLst>
            <a:ext uri="{FF2B5EF4-FFF2-40B4-BE49-F238E27FC236}">
              <a16:creationId xmlns:a16="http://schemas.microsoft.com/office/drawing/2014/main" id="{00000000-0008-0000-0200-00007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394" name="Text Box 720">
          <a:extLst>
            <a:ext uri="{FF2B5EF4-FFF2-40B4-BE49-F238E27FC236}">
              <a16:creationId xmlns:a16="http://schemas.microsoft.com/office/drawing/2014/main" id="{00000000-0008-0000-0200-00007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95" name="Text Box 721">
          <a:extLst>
            <a:ext uri="{FF2B5EF4-FFF2-40B4-BE49-F238E27FC236}">
              <a16:creationId xmlns:a16="http://schemas.microsoft.com/office/drawing/2014/main" id="{00000000-0008-0000-0200-00007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96" name="Text Box 722">
          <a:extLst>
            <a:ext uri="{FF2B5EF4-FFF2-40B4-BE49-F238E27FC236}">
              <a16:creationId xmlns:a16="http://schemas.microsoft.com/office/drawing/2014/main" id="{00000000-0008-0000-0200-00007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397" name="Text Box 723">
          <a:extLst>
            <a:ext uri="{FF2B5EF4-FFF2-40B4-BE49-F238E27FC236}">
              <a16:creationId xmlns:a16="http://schemas.microsoft.com/office/drawing/2014/main" id="{00000000-0008-0000-0200-00007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398" name="Text Box 724">
          <a:extLst>
            <a:ext uri="{FF2B5EF4-FFF2-40B4-BE49-F238E27FC236}">
              <a16:creationId xmlns:a16="http://schemas.microsoft.com/office/drawing/2014/main" id="{00000000-0008-0000-0200-00007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399" name="Text Box 725">
          <a:extLst>
            <a:ext uri="{FF2B5EF4-FFF2-40B4-BE49-F238E27FC236}">
              <a16:creationId xmlns:a16="http://schemas.microsoft.com/office/drawing/2014/main" id="{00000000-0008-0000-0200-00007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00" name="Text Box 726">
          <a:extLst>
            <a:ext uri="{FF2B5EF4-FFF2-40B4-BE49-F238E27FC236}">
              <a16:creationId xmlns:a16="http://schemas.microsoft.com/office/drawing/2014/main" id="{00000000-0008-0000-0200-00007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401" name="Text Box 727">
          <a:extLst>
            <a:ext uri="{FF2B5EF4-FFF2-40B4-BE49-F238E27FC236}">
              <a16:creationId xmlns:a16="http://schemas.microsoft.com/office/drawing/2014/main" id="{00000000-0008-0000-0200-00007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02" name="Text Box 728">
          <a:extLst>
            <a:ext uri="{FF2B5EF4-FFF2-40B4-BE49-F238E27FC236}">
              <a16:creationId xmlns:a16="http://schemas.microsoft.com/office/drawing/2014/main" id="{00000000-0008-0000-0200-00007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03" name="Text Box 729">
          <a:extLst>
            <a:ext uri="{FF2B5EF4-FFF2-40B4-BE49-F238E27FC236}">
              <a16:creationId xmlns:a16="http://schemas.microsoft.com/office/drawing/2014/main" id="{00000000-0008-0000-0200-00007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404" name="Text Box 730">
          <a:extLst>
            <a:ext uri="{FF2B5EF4-FFF2-40B4-BE49-F238E27FC236}">
              <a16:creationId xmlns:a16="http://schemas.microsoft.com/office/drawing/2014/main" id="{00000000-0008-0000-0200-00007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05" name="Text Box 731">
          <a:extLst>
            <a:ext uri="{FF2B5EF4-FFF2-40B4-BE49-F238E27FC236}">
              <a16:creationId xmlns:a16="http://schemas.microsoft.com/office/drawing/2014/main" id="{00000000-0008-0000-0200-00007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06" name="Text Box 732">
          <a:extLst>
            <a:ext uri="{FF2B5EF4-FFF2-40B4-BE49-F238E27FC236}">
              <a16:creationId xmlns:a16="http://schemas.microsoft.com/office/drawing/2014/main" id="{00000000-0008-0000-0200-00007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407" name="Text Box 733">
          <a:extLst>
            <a:ext uri="{FF2B5EF4-FFF2-40B4-BE49-F238E27FC236}">
              <a16:creationId xmlns:a16="http://schemas.microsoft.com/office/drawing/2014/main" id="{00000000-0008-0000-0200-00007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408" name="Text Box 734">
          <a:extLst>
            <a:ext uri="{FF2B5EF4-FFF2-40B4-BE49-F238E27FC236}">
              <a16:creationId xmlns:a16="http://schemas.microsoft.com/office/drawing/2014/main" id="{00000000-0008-0000-0200-00008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09" name="Text Box 735">
          <a:extLst>
            <a:ext uri="{FF2B5EF4-FFF2-40B4-BE49-F238E27FC236}">
              <a16:creationId xmlns:a16="http://schemas.microsoft.com/office/drawing/2014/main" id="{00000000-0008-0000-0200-00008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10" name="Text Box 736">
          <a:extLst>
            <a:ext uri="{FF2B5EF4-FFF2-40B4-BE49-F238E27FC236}">
              <a16:creationId xmlns:a16="http://schemas.microsoft.com/office/drawing/2014/main" id="{00000000-0008-0000-0200-00008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411" name="Text Box 737">
          <a:extLst>
            <a:ext uri="{FF2B5EF4-FFF2-40B4-BE49-F238E27FC236}">
              <a16:creationId xmlns:a16="http://schemas.microsoft.com/office/drawing/2014/main" id="{00000000-0008-0000-0200-00008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12" name="Text Box 738">
          <a:extLst>
            <a:ext uri="{FF2B5EF4-FFF2-40B4-BE49-F238E27FC236}">
              <a16:creationId xmlns:a16="http://schemas.microsoft.com/office/drawing/2014/main" id="{00000000-0008-0000-0200-00008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13" name="Text Box 739">
          <a:extLst>
            <a:ext uri="{FF2B5EF4-FFF2-40B4-BE49-F238E27FC236}">
              <a16:creationId xmlns:a16="http://schemas.microsoft.com/office/drawing/2014/main" id="{00000000-0008-0000-0200-00008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414" name="Text Box 740">
          <a:extLst>
            <a:ext uri="{FF2B5EF4-FFF2-40B4-BE49-F238E27FC236}">
              <a16:creationId xmlns:a16="http://schemas.microsoft.com/office/drawing/2014/main" id="{00000000-0008-0000-0200-00008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415" name="Text Box 741">
          <a:extLst>
            <a:ext uri="{FF2B5EF4-FFF2-40B4-BE49-F238E27FC236}">
              <a16:creationId xmlns:a16="http://schemas.microsoft.com/office/drawing/2014/main" id="{00000000-0008-0000-0200-00008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16" name="Text Box 742">
          <a:extLst>
            <a:ext uri="{FF2B5EF4-FFF2-40B4-BE49-F238E27FC236}">
              <a16:creationId xmlns:a16="http://schemas.microsoft.com/office/drawing/2014/main" id="{00000000-0008-0000-0200-00008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17" name="Text Box 743">
          <a:extLst>
            <a:ext uri="{FF2B5EF4-FFF2-40B4-BE49-F238E27FC236}">
              <a16:creationId xmlns:a16="http://schemas.microsoft.com/office/drawing/2014/main" id="{00000000-0008-0000-0200-00008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418" name="Text Box 744">
          <a:extLst>
            <a:ext uri="{FF2B5EF4-FFF2-40B4-BE49-F238E27FC236}">
              <a16:creationId xmlns:a16="http://schemas.microsoft.com/office/drawing/2014/main" id="{00000000-0008-0000-0200-00008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19" name="Text Box 745">
          <a:extLst>
            <a:ext uri="{FF2B5EF4-FFF2-40B4-BE49-F238E27FC236}">
              <a16:creationId xmlns:a16="http://schemas.microsoft.com/office/drawing/2014/main" id="{00000000-0008-0000-0200-00008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20" name="Text Box 746">
          <a:extLst>
            <a:ext uri="{FF2B5EF4-FFF2-40B4-BE49-F238E27FC236}">
              <a16:creationId xmlns:a16="http://schemas.microsoft.com/office/drawing/2014/main" id="{00000000-0008-0000-0200-00008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421" name="Text Box 747">
          <a:extLst>
            <a:ext uri="{FF2B5EF4-FFF2-40B4-BE49-F238E27FC236}">
              <a16:creationId xmlns:a16="http://schemas.microsoft.com/office/drawing/2014/main" id="{00000000-0008-0000-0200-00008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22" name="Text Box 748">
          <a:extLst>
            <a:ext uri="{FF2B5EF4-FFF2-40B4-BE49-F238E27FC236}">
              <a16:creationId xmlns:a16="http://schemas.microsoft.com/office/drawing/2014/main" id="{00000000-0008-0000-0200-00008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23" name="Text Box 749">
          <a:extLst>
            <a:ext uri="{FF2B5EF4-FFF2-40B4-BE49-F238E27FC236}">
              <a16:creationId xmlns:a16="http://schemas.microsoft.com/office/drawing/2014/main" id="{00000000-0008-0000-0200-00008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424" name="Text Box 750">
          <a:extLst>
            <a:ext uri="{FF2B5EF4-FFF2-40B4-BE49-F238E27FC236}">
              <a16:creationId xmlns:a16="http://schemas.microsoft.com/office/drawing/2014/main" id="{00000000-0008-0000-0200-00009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25" name="Text Box 751">
          <a:extLst>
            <a:ext uri="{FF2B5EF4-FFF2-40B4-BE49-F238E27FC236}">
              <a16:creationId xmlns:a16="http://schemas.microsoft.com/office/drawing/2014/main" id="{00000000-0008-0000-0200-00009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26" name="Text Box 752">
          <a:extLst>
            <a:ext uri="{FF2B5EF4-FFF2-40B4-BE49-F238E27FC236}">
              <a16:creationId xmlns:a16="http://schemas.microsoft.com/office/drawing/2014/main" id="{00000000-0008-0000-0200-00009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427" name="Text Box 753">
          <a:extLst>
            <a:ext uri="{FF2B5EF4-FFF2-40B4-BE49-F238E27FC236}">
              <a16:creationId xmlns:a16="http://schemas.microsoft.com/office/drawing/2014/main" id="{00000000-0008-0000-0200-00009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28" name="Text Box 754">
          <a:extLst>
            <a:ext uri="{FF2B5EF4-FFF2-40B4-BE49-F238E27FC236}">
              <a16:creationId xmlns:a16="http://schemas.microsoft.com/office/drawing/2014/main" id="{00000000-0008-0000-0200-00009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29" name="Text Box 755">
          <a:extLst>
            <a:ext uri="{FF2B5EF4-FFF2-40B4-BE49-F238E27FC236}">
              <a16:creationId xmlns:a16="http://schemas.microsoft.com/office/drawing/2014/main" id="{00000000-0008-0000-0200-00009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430" name="Text Box 756">
          <a:extLst>
            <a:ext uri="{FF2B5EF4-FFF2-40B4-BE49-F238E27FC236}">
              <a16:creationId xmlns:a16="http://schemas.microsoft.com/office/drawing/2014/main" id="{00000000-0008-0000-0200-00009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31" name="Text Box 757">
          <a:extLst>
            <a:ext uri="{FF2B5EF4-FFF2-40B4-BE49-F238E27FC236}">
              <a16:creationId xmlns:a16="http://schemas.microsoft.com/office/drawing/2014/main" id="{00000000-0008-0000-0200-00009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32" name="Text Box 758">
          <a:extLst>
            <a:ext uri="{FF2B5EF4-FFF2-40B4-BE49-F238E27FC236}">
              <a16:creationId xmlns:a16="http://schemas.microsoft.com/office/drawing/2014/main" id="{00000000-0008-0000-0200-00009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433" name="Text Box 759">
          <a:extLst>
            <a:ext uri="{FF2B5EF4-FFF2-40B4-BE49-F238E27FC236}">
              <a16:creationId xmlns:a16="http://schemas.microsoft.com/office/drawing/2014/main" id="{00000000-0008-0000-0200-00009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434" name="Text Box 760">
          <a:extLst>
            <a:ext uri="{FF2B5EF4-FFF2-40B4-BE49-F238E27FC236}">
              <a16:creationId xmlns:a16="http://schemas.microsoft.com/office/drawing/2014/main" id="{00000000-0008-0000-0200-00009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35" name="Text Box 761">
          <a:extLst>
            <a:ext uri="{FF2B5EF4-FFF2-40B4-BE49-F238E27FC236}">
              <a16:creationId xmlns:a16="http://schemas.microsoft.com/office/drawing/2014/main" id="{00000000-0008-0000-0200-00009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36" name="Text Box 762">
          <a:extLst>
            <a:ext uri="{FF2B5EF4-FFF2-40B4-BE49-F238E27FC236}">
              <a16:creationId xmlns:a16="http://schemas.microsoft.com/office/drawing/2014/main" id="{00000000-0008-0000-0200-00009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437" name="Text Box 763">
          <a:extLst>
            <a:ext uri="{FF2B5EF4-FFF2-40B4-BE49-F238E27FC236}">
              <a16:creationId xmlns:a16="http://schemas.microsoft.com/office/drawing/2014/main" id="{00000000-0008-0000-0200-00009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38" name="Text Box 764">
          <a:extLst>
            <a:ext uri="{FF2B5EF4-FFF2-40B4-BE49-F238E27FC236}">
              <a16:creationId xmlns:a16="http://schemas.microsoft.com/office/drawing/2014/main" id="{00000000-0008-0000-0200-00009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39" name="Text Box 765">
          <a:extLst>
            <a:ext uri="{FF2B5EF4-FFF2-40B4-BE49-F238E27FC236}">
              <a16:creationId xmlns:a16="http://schemas.microsoft.com/office/drawing/2014/main" id="{00000000-0008-0000-0200-00009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440" name="Text Box 766">
          <a:extLst>
            <a:ext uri="{FF2B5EF4-FFF2-40B4-BE49-F238E27FC236}">
              <a16:creationId xmlns:a16="http://schemas.microsoft.com/office/drawing/2014/main" id="{00000000-0008-0000-0200-0000A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41" name="Text Box 767">
          <a:extLst>
            <a:ext uri="{FF2B5EF4-FFF2-40B4-BE49-F238E27FC236}">
              <a16:creationId xmlns:a16="http://schemas.microsoft.com/office/drawing/2014/main" id="{00000000-0008-0000-0200-0000A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42" name="Text Box 768">
          <a:extLst>
            <a:ext uri="{FF2B5EF4-FFF2-40B4-BE49-F238E27FC236}">
              <a16:creationId xmlns:a16="http://schemas.microsoft.com/office/drawing/2014/main" id="{00000000-0008-0000-0200-0000A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443" name="Text Box 769">
          <a:extLst>
            <a:ext uri="{FF2B5EF4-FFF2-40B4-BE49-F238E27FC236}">
              <a16:creationId xmlns:a16="http://schemas.microsoft.com/office/drawing/2014/main" id="{00000000-0008-0000-0200-0000A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44" name="Text Box 770">
          <a:extLst>
            <a:ext uri="{FF2B5EF4-FFF2-40B4-BE49-F238E27FC236}">
              <a16:creationId xmlns:a16="http://schemas.microsoft.com/office/drawing/2014/main" id="{00000000-0008-0000-0200-0000A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45" name="Text Box 771">
          <a:extLst>
            <a:ext uri="{FF2B5EF4-FFF2-40B4-BE49-F238E27FC236}">
              <a16:creationId xmlns:a16="http://schemas.microsoft.com/office/drawing/2014/main" id="{00000000-0008-0000-0200-0000A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446" name="Text Box 772">
          <a:extLst>
            <a:ext uri="{FF2B5EF4-FFF2-40B4-BE49-F238E27FC236}">
              <a16:creationId xmlns:a16="http://schemas.microsoft.com/office/drawing/2014/main" id="{00000000-0008-0000-0200-0000A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47" name="Text Box 773">
          <a:extLst>
            <a:ext uri="{FF2B5EF4-FFF2-40B4-BE49-F238E27FC236}">
              <a16:creationId xmlns:a16="http://schemas.microsoft.com/office/drawing/2014/main" id="{00000000-0008-0000-0200-0000A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48" name="Text Box 774">
          <a:extLst>
            <a:ext uri="{FF2B5EF4-FFF2-40B4-BE49-F238E27FC236}">
              <a16:creationId xmlns:a16="http://schemas.microsoft.com/office/drawing/2014/main" id="{00000000-0008-0000-0200-0000A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449" name="Text Box 775">
          <a:extLst>
            <a:ext uri="{FF2B5EF4-FFF2-40B4-BE49-F238E27FC236}">
              <a16:creationId xmlns:a16="http://schemas.microsoft.com/office/drawing/2014/main" id="{00000000-0008-0000-0200-0000A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50" name="Text Box 776">
          <a:extLst>
            <a:ext uri="{FF2B5EF4-FFF2-40B4-BE49-F238E27FC236}">
              <a16:creationId xmlns:a16="http://schemas.microsoft.com/office/drawing/2014/main" id="{00000000-0008-0000-0200-0000A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51" name="Text Box 777">
          <a:extLst>
            <a:ext uri="{FF2B5EF4-FFF2-40B4-BE49-F238E27FC236}">
              <a16:creationId xmlns:a16="http://schemas.microsoft.com/office/drawing/2014/main" id="{00000000-0008-0000-0200-0000A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452" name="Text Box 778">
          <a:extLst>
            <a:ext uri="{FF2B5EF4-FFF2-40B4-BE49-F238E27FC236}">
              <a16:creationId xmlns:a16="http://schemas.microsoft.com/office/drawing/2014/main" id="{00000000-0008-0000-0200-0000A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453" name="Text Box 779">
          <a:extLst>
            <a:ext uri="{FF2B5EF4-FFF2-40B4-BE49-F238E27FC236}">
              <a16:creationId xmlns:a16="http://schemas.microsoft.com/office/drawing/2014/main" id="{00000000-0008-0000-0200-0000A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54" name="Text Box 780">
          <a:extLst>
            <a:ext uri="{FF2B5EF4-FFF2-40B4-BE49-F238E27FC236}">
              <a16:creationId xmlns:a16="http://schemas.microsoft.com/office/drawing/2014/main" id="{00000000-0008-0000-0200-0000A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55" name="Text Box 781">
          <a:extLst>
            <a:ext uri="{FF2B5EF4-FFF2-40B4-BE49-F238E27FC236}">
              <a16:creationId xmlns:a16="http://schemas.microsoft.com/office/drawing/2014/main" id="{00000000-0008-0000-0200-0000A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456" name="Text Box 782">
          <a:extLst>
            <a:ext uri="{FF2B5EF4-FFF2-40B4-BE49-F238E27FC236}">
              <a16:creationId xmlns:a16="http://schemas.microsoft.com/office/drawing/2014/main" id="{00000000-0008-0000-0200-0000B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57" name="Text Box 783">
          <a:extLst>
            <a:ext uri="{FF2B5EF4-FFF2-40B4-BE49-F238E27FC236}">
              <a16:creationId xmlns:a16="http://schemas.microsoft.com/office/drawing/2014/main" id="{00000000-0008-0000-0200-0000B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58" name="Text Box 784">
          <a:extLst>
            <a:ext uri="{FF2B5EF4-FFF2-40B4-BE49-F238E27FC236}">
              <a16:creationId xmlns:a16="http://schemas.microsoft.com/office/drawing/2014/main" id="{00000000-0008-0000-0200-0000B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459" name="Text Box 785">
          <a:extLst>
            <a:ext uri="{FF2B5EF4-FFF2-40B4-BE49-F238E27FC236}">
              <a16:creationId xmlns:a16="http://schemas.microsoft.com/office/drawing/2014/main" id="{00000000-0008-0000-0200-0000B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60" name="Text Box 786">
          <a:extLst>
            <a:ext uri="{FF2B5EF4-FFF2-40B4-BE49-F238E27FC236}">
              <a16:creationId xmlns:a16="http://schemas.microsoft.com/office/drawing/2014/main" id="{00000000-0008-0000-0200-0000B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61" name="Text Box 787">
          <a:extLst>
            <a:ext uri="{FF2B5EF4-FFF2-40B4-BE49-F238E27FC236}">
              <a16:creationId xmlns:a16="http://schemas.microsoft.com/office/drawing/2014/main" id="{00000000-0008-0000-0200-0000B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462" name="Text Box 788">
          <a:extLst>
            <a:ext uri="{FF2B5EF4-FFF2-40B4-BE49-F238E27FC236}">
              <a16:creationId xmlns:a16="http://schemas.microsoft.com/office/drawing/2014/main" id="{00000000-0008-0000-0200-0000B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63" name="Text Box 789">
          <a:extLst>
            <a:ext uri="{FF2B5EF4-FFF2-40B4-BE49-F238E27FC236}">
              <a16:creationId xmlns:a16="http://schemas.microsoft.com/office/drawing/2014/main" id="{00000000-0008-0000-0200-0000B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64" name="Text Box 790">
          <a:extLst>
            <a:ext uri="{FF2B5EF4-FFF2-40B4-BE49-F238E27FC236}">
              <a16:creationId xmlns:a16="http://schemas.microsoft.com/office/drawing/2014/main" id="{00000000-0008-0000-0200-0000B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465" name="Text Box 791">
          <a:extLst>
            <a:ext uri="{FF2B5EF4-FFF2-40B4-BE49-F238E27FC236}">
              <a16:creationId xmlns:a16="http://schemas.microsoft.com/office/drawing/2014/main" id="{00000000-0008-0000-0200-0000B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66" name="Text Box 792">
          <a:extLst>
            <a:ext uri="{FF2B5EF4-FFF2-40B4-BE49-F238E27FC236}">
              <a16:creationId xmlns:a16="http://schemas.microsoft.com/office/drawing/2014/main" id="{00000000-0008-0000-0200-0000B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67" name="Text Box 793">
          <a:extLst>
            <a:ext uri="{FF2B5EF4-FFF2-40B4-BE49-F238E27FC236}">
              <a16:creationId xmlns:a16="http://schemas.microsoft.com/office/drawing/2014/main" id="{00000000-0008-0000-0200-0000B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468" name="Text Box 794">
          <a:extLst>
            <a:ext uri="{FF2B5EF4-FFF2-40B4-BE49-F238E27FC236}">
              <a16:creationId xmlns:a16="http://schemas.microsoft.com/office/drawing/2014/main" id="{00000000-0008-0000-0200-0000B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69" name="Text Box 795">
          <a:extLst>
            <a:ext uri="{FF2B5EF4-FFF2-40B4-BE49-F238E27FC236}">
              <a16:creationId xmlns:a16="http://schemas.microsoft.com/office/drawing/2014/main" id="{00000000-0008-0000-0200-0000B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70" name="Text Box 796">
          <a:extLst>
            <a:ext uri="{FF2B5EF4-FFF2-40B4-BE49-F238E27FC236}">
              <a16:creationId xmlns:a16="http://schemas.microsoft.com/office/drawing/2014/main" id="{00000000-0008-0000-0200-0000B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471" name="Text Box 797">
          <a:extLst>
            <a:ext uri="{FF2B5EF4-FFF2-40B4-BE49-F238E27FC236}">
              <a16:creationId xmlns:a16="http://schemas.microsoft.com/office/drawing/2014/main" id="{00000000-0008-0000-0200-0000B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472" name="Text Box 798">
          <a:extLst>
            <a:ext uri="{FF2B5EF4-FFF2-40B4-BE49-F238E27FC236}">
              <a16:creationId xmlns:a16="http://schemas.microsoft.com/office/drawing/2014/main" id="{00000000-0008-0000-0200-0000C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73" name="Text Box 799">
          <a:extLst>
            <a:ext uri="{FF2B5EF4-FFF2-40B4-BE49-F238E27FC236}">
              <a16:creationId xmlns:a16="http://schemas.microsoft.com/office/drawing/2014/main" id="{00000000-0008-0000-0200-0000C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74" name="Text Box 800">
          <a:extLst>
            <a:ext uri="{FF2B5EF4-FFF2-40B4-BE49-F238E27FC236}">
              <a16:creationId xmlns:a16="http://schemas.microsoft.com/office/drawing/2014/main" id="{00000000-0008-0000-0200-0000C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475" name="Text Box 801">
          <a:extLst>
            <a:ext uri="{FF2B5EF4-FFF2-40B4-BE49-F238E27FC236}">
              <a16:creationId xmlns:a16="http://schemas.microsoft.com/office/drawing/2014/main" id="{00000000-0008-0000-0200-0000C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76" name="Text Box 802">
          <a:extLst>
            <a:ext uri="{FF2B5EF4-FFF2-40B4-BE49-F238E27FC236}">
              <a16:creationId xmlns:a16="http://schemas.microsoft.com/office/drawing/2014/main" id="{00000000-0008-0000-0200-0000C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77" name="Text Box 803">
          <a:extLst>
            <a:ext uri="{FF2B5EF4-FFF2-40B4-BE49-F238E27FC236}">
              <a16:creationId xmlns:a16="http://schemas.microsoft.com/office/drawing/2014/main" id="{00000000-0008-0000-0200-0000C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478" name="Text Box 804">
          <a:extLst>
            <a:ext uri="{FF2B5EF4-FFF2-40B4-BE49-F238E27FC236}">
              <a16:creationId xmlns:a16="http://schemas.microsoft.com/office/drawing/2014/main" id="{00000000-0008-0000-0200-0000C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79" name="Text Box 805">
          <a:extLst>
            <a:ext uri="{FF2B5EF4-FFF2-40B4-BE49-F238E27FC236}">
              <a16:creationId xmlns:a16="http://schemas.microsoft.com/office/drawing/2014/main" id="{00000000-0008-0000-0200-0000C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80" name="Text Box 806">
          <a:extLst>
            <a:ext uri="{FF2B5EF4-FFF2-40B4-BE49-F238E27FC236}">
              <a16:creationId xmlns:a16="http://schemas.microsoft.com/office/drawing/2014/main" id="{00000000-0008-0000-0200-0000C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481" name="Text Box 807">
          <a:extLst>
            <a:ext uri="{FF2B5EF4-FFF2-40B4-BE49-F238E27FC236}">
              <a16:creationId xmlns:a16="http://schemas.microsoft.com/office/drawing/2014/main" id="{00000000-0008-0000-0200-0000C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82" name="Text Box 808">
          <a:extLst>
            <a:ext uri="{FF2B5EF4-FFF2-40B4-BE49-F238E27FC236}">
              <a16:creationId xmlns:a16="http://schemas.microsoft.com/office/drawing/2014/main" id="{00000000-0008-0000-0200-0000C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83" name="Text Box 809">
          <a:extLst>
            <a:ext uri="{FF2B5EF4-FFF2-40B4-BE49-F238E27FC236}">
              <a16:creationId xmlns:a16="http://schemas.microsoft.com/office/drawing/2014/main" id="{00000000-0008-0000-0200-0000C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484" name="Text Box 810">
          <a:extLst>
            <a:ext uri="{FF2B5EF4-FFF2-40B4-BE49-F238E27FC236}">
              <a16:creationId xmlns:a16="http://schemas.microsoft.com/office/drawing/2014/main" id="{00000000-0008-0000-0200-0000C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85" name="Text Box 811">
          <a:extLst>
            <a:ext uri="{FF2B5EF4-FFF2-40B4-BE49-F238E27FC236}">
              <a16:creationId xmlns:a16="http://schemas.microsoft.com/office/drawing/2014/main" id="{00000000-0008-0000-0200-0000C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86" name="Text Box 812">
          <a:extLst>
            <a:ext uri="{FF2B5EF4-FFF2-40B4-BE49-F238E27FC236}">
              <a16:creationId xmlns:a16="http://schemas.microsoft.com/office/drawing/2014/main" id="{00000000-0008-0000-0200-0000C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487" name="Text Box 813">
          <a:extLst>
            <a:ext uri="{FF2B5EF4-FFF2-40B4-BE49-F238E27FC236}">
              <a16:creationId xmlns:a16="http://schemas.microsoft.com/office/drawing/2014/main" id="{00000000-0008-0000-0200-0000C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88" name="Text Box 814">
          <a:extLst>
            <a:ext uri="{FF2B5EF4-FFF2-40B4-BE49-F238E27FC236}">
              <a16:creationId xmlns:a16="http://schemas.microsoft.com/office/drawing/2014/main" id="{00000000-0008-0000-0200-0000D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89" name="Text Box 815">
          <a:extLst>
            <a:ext uri="{FF2B5EF4-FFF2-40B4-BE49-F238E27FC236}">
              <a16:creationId xmlns:a16="http://schemas.microsoft.com/office/drawing/2014/main" id="{00000000-0008-0000-0200-0000D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490" name="Text Box 816">
          <a:extLst>
            <a:ext uri="{FF2B5EF4-FFF2-40B4-BE49-F238E27FC236}">
              <a16:creationId xmlns:a16="http://schemas.microsoft.com/office/drawing/2014/main" id="{00000000-0008-0000-0200-0000D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491" name="Text Box 817">
          <a:extLst>
            <a:ext uri="{FF2B5EF4-FFF2-40B4-BE49-F238E27FC236}">
              <a16:creationId xmlns:a16="http://schemas.microsoft.com/office/drawing/2014/main" id="{00000000-0008-0000-0200-0000D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92" name="Text Box 818">
          <a:extLst>
            <a:ext uri="{FF2B5EF4-FFF2-40B4-BE49-F238E27FC236}">
              <a16:creationId xmlns:a16="http://schemas.microsoft.com/office/drawing/2014/main" id="{00000000-0008-0000-0200-0000D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93" name="Text Box 819">
          <a:extLst>
            <a:ext uri="{FF2B5EF4-FFF2-40B4-BE49-F238E27FC236}">
              <a16:creationId xmlns:a16="http://schemas.microsoft.com/office/drawing/2014/main" id="{00000000-0008-0000-0200-0000D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494" name="Text Box 820">
          <a:extLst>
            <a:ext uri="{FF2B5EF4-FFF2-40B4-BE49-F238E27FC236}">
              <a16:creationId xmlns:a16="http://schemas.microsoft.com/office/drawing/2014/main" id="{00000000-0008-0000-0200-0000D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95" name="Text Box 821">
          <a:extLst>
            <a:ext uri="{FF2B5EF4-FFF2-40B4-BE49-F238E27FC236}">
              <a16:creationId xmlns:a16="http://schemas.microsoft.com/office/drawing/2014/main" id="{00000000-0008-0000-0200-0000D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96" name="Text Box 822">
          <a:extLst>
            <a:ext uri="{FF2B5EF4-FFF2-40B4-BE49-F238E27FC236}">
              <a16:creationId xmlns:a16="http://schemas.microsoft.com/office/drawing/2014/main" id="{00000000-0008-0000-0200-0000D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497" name="Text Box 823">
          <a:extLst>
            <a:ext uri="{FF2B5EF4-FFF2-40B4-BE49-F238E27FC236}">
              <a16:creationId xmlns:a16="http://schemas.microsoft.com/office/drawing/2014/main" id="{00000000-0008-0000-0200-0000D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98" name="Text Box 824">
          <a:extLst>
            <a:ext uri="{FF2B5EF4-FFF2-40B4-BE49-F238E27FC236}">
              <a16:creationId xmlns:a16="http://schemas.microsoft.com/office/drawing/2014/main" id="{00000000-0008-0000-0200-0000D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499" name="Text Box 825">
          <a:extLst>
            <a:ext uri="{FF2B5EF4-FFF2-40B4-BE49-F238E27FC236}">
              <a16:creationId xmlns:a16="http://schemas.microsoft.com/office/drawing/2014/main" id="{00000000-0008-0000-0200-0000D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4"/>
    <xdr:sp macro="" textlink="">
      <xdr:nvSpPr>
        <xdr:cNvPr id="1500" name="Text Box 826">
          <a:extLst>
            <a:ext uri="{FF2B5EF4-FFF2-40B4-BE49-F238E27FC236}">
              <a16:creationId xmlns:a16="http://schemas.microsoft.com/office/drawing/2014/main" id="{00000000-0008-0000-0200-0000D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501" name="Text Box 827">
          <a:extLst>
            <a:ext uri="{FF2B5EF4-FFF2-40B4-BE49-F238E27FC236}">
              <a16:creationId xmlns:a16="http://schemas.microsoft.com/office/drawing/2014/main" id="{00000000-0008-0000-0200-0000D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502" name="Text Box 828">
          <a:extLst>
            <a:ext uri="{FF2B5EF4-FFF2-40B4-BE49-F238E27FC236}">
              <a16:creationId xmlns:a16="http://schemas.microsoft.com/office/drawing/2014/main" id="{00000000-0008-0000-0200-0000D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503" name="Text Box 829">
          <a:extLst>
            <a:ext uri="{FF2B5EF4-FFF2-40B4-BE49-F238E27FC236}">
              <a16:creationId xmlns:a16="http://schemas.microsoft.com/office/drawing/2014/main" id="{00000000-0008-0000-0200-0000D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504" name="Text Box 830">
          <a:extLst>
            <a:ext uri="{FF2B5EF4-FFF2-40B4-BE49-F238E27FC236}">
              <a16:creationId xmlns:a16="http://schemas.microsoft.com/office/drawing/2014/main" id="{00000000-0008-0000-0200-0000E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505" name="Text Box 831">
          <a:extLst>
            <a:ext uri="{FF2B5EF4-FFF2-40B4-BE49-F238E27FC236}">
              <a16:creationId xmlns:a16="http://schemas.microsoft.com/office/drawing/2014/main" id="{00000000-0008-0000-0200-0000E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506" name="Text Box 832">
          <a:extLst>
            <a:ext uri="{FF2B5EF4-FFF2-40B4-BE49-F238E27FC236}">
              <a16:creationId xmlns:a16="http://schemas.microsoft.com/office/drawing/2014/main" id="{00000000-0008-0000-0200-0000E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507" name="Text Box 833">
          <a:extLst>
            <a:ext uri="{FF2B5EF4-FFF2-40B4-BE49-F238E27FC236}">
              <a16:creationId xmlns:a16="http://schemas.microsoft.com/office/drawing/2014/main" id="{00000000-0008-0000-0200-0000E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508" name="Text Box 834">
          <a:extLst>
            <a:ext uri="{FF2B5EF4-FFF2-40B4-BE49-F238E27FC236}">
              <a16:creationId xmlns:a16="http://schemas.microsoft.com/office/drawing/2014/main" id="{00000000-0008-0000-0200-0000E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509" name="Text Box 835">
          <a:extLst>
            <a:ext uri="{FF2B5EF4-FFF2-40B4-BE49-F238E27FC236}">
              <a16:creationId xmlns:a16="http://schemas.microsoft.com/office/drawing/2014/main" id="{00000000-0008-0000-0200-0000E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510" name="Text Box 836">
          <a:extLst>
            <a:ext uri="{FF2B5EF4-FFF2-40B4-BE49-F238E27FC236}">
              <a16:creationId xmlns:a16="http://schemas.microsoft.com/office/drawing/2014/main" id="{00000000-0008-0000-0200-0000E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511" name="Text Box 837">
          <a:extLst>
            <a:ext uri="{FF2B5EF4-FFF2-40B4-BE49-F238E27FC236}">
              <a16:creationId xmlns:a16="http://schemas.microsoft.com/office/drawing/2014/main" id="{00000000-0008-0000-0200-0000E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512" name="Text Box 838">
          <a:extLst>
            <a:ext uri="{FF2B5EF4-FFF2-40B4-BE49-F238E27FC236}">
              <a16:creationId xmlns:a16="http://schemas.microsoft.com/office/drawing/2014/main" id="{00000000-0008-0000-0200-0000E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513" name="Text Box 839">
          <a:extLst>
            <a:ext uri="{FF2B5EF4-FFF2-40B4-BE49-F238E27FC236}">
              <a16:creationId xmlns:a16="http://schemas.microsoft.com/office/drawing/2014/main" id="{00000000-0008-0000-0200-0000E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514" name="Text Box 840">
          <a:extLst>
            <a:ext uri="{FF2B5EF4-FFF2-40B4-BE49-F238E27FC236}">
              <a16:creationId xmlns:a16="http://schemas.microsoft.com/office/drawing/2014/main" id="{00000000-0008-0000-0200-0000E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515" name="Text Box 841">
          <a:extLst>
            <a:ext uri="{FF2B5EF4-FFF2-40B4-BE49-F238E27FC236}">
              <a16:creationId xmlns:a16="http://schemas.microsoft.com/office/drawing/2014/main" id="{00000000-0008-0000-0200-0000E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516" name="Text Box 842">
          <a:extLst>
            <a:ext uri="{FF2B5EF4-FFF2-40B4-BE49-F238E27FC236}">
              <a16:creationId xmlns:a16="http://schemas.microsoft.com/office/drawing/2014/main" id="{00000000-0008-0000-0200-0000E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517" name="Text Box 843">
          <a:extLst>
            <a:ext uri="{FF2B5EF4-FFF2-40B4-BE49-F238E27FC236}">
              <a16:creationId xmlns:a16="http://schemas.microsoft.com/office/drawing/2014/main" id="{00000000-0008-0000-0200-0000E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518" name="Text Box 844">
          <a:extLst>
            <a:ext uri="{FF2B5EF4-FFF2-40B4-BE49-F238E27FC236}">
              <a16:creationId xmlns:a16="http://schemas.microsoft.com/office/drawing/2014/main" id="{00000000-0008-0000-0200-0000E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5"/>
    <xdr:sp macro="" textlink="">
      <xdr:nvSpPr>
        <xdr:cNvPr id="1519" name="Text Box 845">
          <a:extLst>
            <a:ext uri="{FF2B5EF4-FFF2-40B4-BE49-F238E27FC236}">
              <a16:creationId xmlns:a16="http://schemas.microsoft.com/office/drawing/2014/main" id="{00000000-0008-0000-0200-0000E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520" name="Text Box 846">
          <a:extLst>
            <a:ext uri="{FF2B5EF4-FFF2-40B4-BE49-F238E27FC236}">
              <a16:creationId xmlns:a16="http://schemas.microsoft.com/office/drawing/2014/main" id="{00000000-0008-0000-0200-0000F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521" name="Text Box 847">
          <a:extLst>
            <a:ext uri="{FF2B5EF4-FFF2-40B4-BE49-F238E27FC236}">
              <a16:creationId xmlns:a16="http://schemas.microsoft.com/office/drawing/2014/main" id="{00000000-0008-0000-0200-0000F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522" name="Text Box 848">
          <a:extLst>
            <a:ext uri="{FF2B5EF4-FFF2-40B4-BE49-F238E27FC236}">
              <a16:creationId xmlns:a16="http://schemas.microsoft.com/office/drawing/2014/main" id="{00000000-0008-0000-0200-0000F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523" name="Text Box 849">
          <a:extLst>
            <a:ext uri="{FF2B5EF4-FFF2-40B4-BE49-F238E27FC236}">
              <a16:creationId xmlns:a16="http://schemas.microsoft.com/office/drawing/2014/main" id="{00000000-0008-0000-0200-0000F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524" name="Text Box 850">
          <a:extLst>
            <a:ext uri="{FF2B5EF4-FFF2-40B4-BE49-F238E27FC236}">
              <a16:creationId xmlns:a16="http://schemas.microsoft.com/office/drawing/2014/main" id="{00000000-0008-0000-0200-0000F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525" name="Text Box 851">
          <a:extLst>
            <a:ext uri="{FF2B5EF4-FFF2-40B4-BE49-F238E27FC236}">
              <a16:creationId xmlns:a16="http://schemas.microsoft.com/office/drawing/2014/main" id="{00000000-0008-0000-0200-0000F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526" name="Text Box 852">
          <a:extLst>
            <a:ext uri="{FF2B5EF4-FFF2-40B4-BE49-F238E27FC236}">
              <a16:creationId xmlns:a16="http://schemas.microsoft.com/office/drawing/2014/main" id="{00000000-0008-0000-0200-0000F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527" name="Text Box 853">
          <a:extLst>
            <a:ext uri="{FF2B5EF4-FFF2-40B4-BE49-F238E27FC236}">
              <a16:creationId xmlns:a16="http://schemas.microsoft.com/office/drawing/2014/main" id="{00000000-0008-0000-0200-0000F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528" name="Text Box 854">
          <a:extLst>
            <a:ext uri="{FF2B5EF4-FFF2-40B4-BE49-F238E27FC236}">
              <a16:creationId xmlns:a16="http://schemas.microsoft.com/office/drawing/2014/main" id="{00000000-0008-0000-0200-0000F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529" name="Text Box 855">
          <a:extLst>
            <a:ext uri="{FF2B5EF4-FFF2-40B4-BE49-F238E27FC236}">
              <a16:creationId xmlns:a16="http://schemas.microsoft.com/office/drawing/2014/main" id="{00000000-0008-0000-0200-0000F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530" name="Text Box 856">
          <a:extLst>
            <a:ext uri="{FF2B5EF4-FFF2-40B4-BE49-F238E27FC236}">
              <a16:creationId xmlns:a16="http://schemas.microsoft.com/office/drawing/2014/main" id="{00000000-0008-0000-0200-0000F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531" name="Text Box 857">
          <a:extLst>
            <a:ext uri="{FF2B5EF4-FFF2-40B4-BE49-F238E27FC236}">
              <a16:creationId xmlns:a16="http://schemas.microsoft.com/office/drawing/2014/main" id="{00000000-0008-0000-0200-0000F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532" name="Text Box 858">
          <a:extLst>
            <a:ext uri="{FF2B5EF4-FFF2-40B4-BE49-F238E27FC236}">
              <a16:creationId xmlns:a16="http://schemas.microsoft.com/office/drawing/2014/main" id="{00000000-0008-0000-0200-0000F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533" name="Text Box 859">
          <a:extLst>
            <a:ext uri="{FF2B5EF4-FFF2-40B4-BE49-F238E27FC236}">
              <a16:creationId xmlns:a16="http://schemas.microsoft.com/office/drawing/2014/main" id="{00000000-0008-0000-0200-0000F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534" name="Text Box 860">
          <a:extLst>
            <a:ext uri="{FF2B5EF4-FFF2-40B4-BE49-F238E27FC236}">
              <a16:creationId xmlns:a16="http://schemas.microsoft.com/office/drawing/2014/main" id="{00000000-0008-0000-0200-0000F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535" name="Text Box 861">
          <a:extLst>
            <a:ext uri="{FF2B5EF4-FFF2-40B4-BE49-F238E27FC236}">
              <a16:creationId xmlns:a16="http://schemas.microsoft.com/office/drawing/2014/main" id="{00000000-0008-0000-0200-0000F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536" name="Text Box 862">
          <a:extLst>
            <a:ext uri="{FF2B5EF4-FFF2-40B4-BE49-F238E27FC236}">
              <a16:creationId xmlns:a16="http://schemas.microsoft.com/office/drawing/2014/main" id="{00000000-0008-0000-0200-000000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537" name="Text Box 863">
          <a:extLst>
            <a:ext uri="{FF2B5EF4-FFF2-40B4-BE49-F238E27FC236}">
              <a16:creationId xmlns:a16="http://schemas.microsoft.com/office/drawing/2014/main" id="{00000000-0008-0000-0200-000001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538" name="Text Box 864">
          <a:extLst>
            <a:ext uri="{FF2B5EF4-FFF2-40B4-BE49-F238E27FC236}">
              <a16:creationId xmlns:a16="http://schemas.microsoft.com/office/drawing/2014/main" id="{00000000-0008-0000-0200-000002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539" name="Text Box 865">
          <a:extLst>
            <a:ext uri="{FF2B5EF4-FFF2-40B4-BE49-F238E27FC236}">
              <a16:creationId xmlns:a16="http://schemas.microsoft.com/office/drawing/2014/main" id="{00000000-0008-0000-0200-000003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540" name="Text Box 866">
          <a:extLst>
            <a:ext uri="{FF2B5EF4-FFF2-40B4-BE49-F238E27FC236}">
              <a16:creationId xmlns:a16="http://schemas.microsoft.com/office/drawing/2014/main" id="{00000000-0008-0000-0200-000004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28576"/>
    <xdr:sp macro="" textlink="">
      <xdr:nvSpPr>
        <xdr:cNvPr id="1541" name="Text Box 867">
          <a:extLst>
            <a:ext uri="{FF2B5EF4-FFF2-40B4-BE49-F238E27FC236}">
              <a16:creationId xmlns:a16="http://schemas.microsoft.com/office/drawing/2014/main" id="{00000000-0008-0000-0200-000005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542" name="Text Box 868">
          <a:extLst>
            <a:ext uri="{FF2B5EF4-FFF2-40B4-BE49-F238E27FC236}">
              <a16:creationId xmlns:a16="http://schemas.microsoft.com/office/drawing/2014/main" id="{00000000-0008-0000-0200-000006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543" name="Text Box 869">
          <a:extLst>
            <a:ext uri="{FF2B5EF4-FFF2-40B4-BE49-F238E27FC236}">
              <a16:creationId xmlns:a16="http://schemas.microsoft.com/office/drawing/2014/main" id="{00000000-0008-0000-0200-000007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111</xdr:row>
      <xdr:rowOff>0</xdr:rowOff>
    </xdr:from>
    <xdr:ext cx="0" cy="38100"/>
    <xdr:sp macro="" textlink="">
      <xdr:nvSpPr>
        <xdr:cNvPr id="1544" name="Text Box 870">
          <a:extLst>
            <a:ext uri="{FF2B5EF4-FFF2-40B4-BE49-F238E27FC236}">
              <a16:creationId xmlns:a16="http://schemas.microsoft.com/office/drawing/2014/main" id="{00000000-0008-0000-0200-000008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1"/>
  <sheetViews>
    <sheetView showGridLines="0" tabSelected="1" view="pageBreakPreview" zoomScaleNormal="100" zoomScaleSheetLayoutView="100" zoomScalePageLayoutView="70" workbookViewId="0">
      <selection activeCell="L24" sqref="L24"/>
    </sheetView>
  </sheetViews>
  <sheetFormatPr defaultColWidth="10.7109375" defaultRowHeight="15" customHeight="1" x14ac:dyDescent="0.2"/>
  <cols>
    <col min="1" max="1" width="20.7109375" style="1" customWidth="1"/>
    <col min="2" max="2" width="82.140625" style="1" customWidth="1"/>
    <col min="3" max="3" width="10.7109375" style="1" customWidth="1"/>
    <col min="4" max="4" width="40.7109375" style="1" customWidth="1"/>
    <col min="5" max="16384" width="10.7109375" style="1"/>
  </cols>
  <sheetData>
    <row r="1" spans="1:4" ht="15" customHeight="1" x14ac:dyDescent="0.2">
      <c r="A1" s="265" t="s">
        <v>27</v>
      </c>
      <c r="B1" s="265"/>
      <c r="C1" s="265"/>
      <c r="D1" s="265"/>
    </row>
    <row r="2" spans="1:4" ht="15" customHeight="1" x14ac:dyDescent="0.2">
      <c r="A2" s="266" t="s">
        <v>71</v>
      </c>
      <c r="B2" s="266"/>
      <c r="C2" s="78"/>
      <c r="D2" s="97"/>
    </row>
    <row r="3" spans="1:4" ht="15" customHeight="1" x14ac:dyDescent="0.2">
      <c r="A3" s="266" t="s">
        <v>70</v>
      </c>
      <c r="B3" s="266"/>
      <c r="D3" s="219" t="s">
        <v>223</v>
      </c>
    </row>
    <row r="4" spans="1:4" s="2" customFormat="1" ht="15" customHeight="1" x14ac:dyDescent="0.2">
      <c r="A4" s="267" t="s">
        <v>78</v>
      </c>
      <c r="B4" s="98" t="s">
        <v>137</v>
      </c>
      <c r="C4" s="78"/>
      <c r="D4" s="78"/>
    </row>
    <row r="5" spans="1:4" s="96" customFormat="1" ht="15" customHeight="1" x14ac:dyDescent="0.2">
      <c r="A5" s="268"/>
      <c r="B5" s="99" t="s">
        <v>79</v>
      </c>
      <c r="C5" s="79"/>
      <c r="D5" s="79"/>
    </row>
    <row r="6" spans="1:4" ht="15" customHeight="1" x14ac:dyDescent="0.2">
      <c r="A6" s="255" t="s">
        <v>2</v>
      </c>
      <c r="B6" s="255" t="s">
        <v>16</v>
      </c>
      <c r="C6" s="259" t="s">
        <v>48</v>
      </c>
      <c r="D6" s="257" t="s">
        <v>36</v>
      </c>
    </row>
    <row r="7" spans="1:4" ht="15" customHeight="1" x14ac:dyDescent="0.2">
      <c r="A7" s="256"/>
      <c r="B7" s="256"/>
      <c r="C7" s="255"/>
      <c r="D7" s="258"/>
    </row>
    <row r="8" spans="1:4" ht="15" customHeight="1" x14ac:dyDescent="0.2">
      <c r="A8" s="263" t="s">
        <v>34</v>
      </c>
      <c r="B8" s="264" t="str">
        <f>'Planilha Orçamentária'!D8</f>
        <v>SERVIÇOS PRELIMINARES / CANTEIRO DE OBRAS</v>
      </c>
      <c r="C8" s="260">
        <f>D8/$C$18</f>
        <v>1.0251375503404261E-2</v>
      </c>
      <c r="D8" s="262">
        <f>'Planilha Orçamentária'!H11</f>
        <v>9430.59</v>
      </c>
    </row>
    <row r="9" spans="1:4" ht="15" customHeight="1" x14ac:dyDescent="0.2">
      <c r="A9" s="263"/>
      <c r="B9" s="264"/>
      <c r="C9" s="261"/>
      <c r="D9" s="262"/>
    </row>
    <row r="10" spans="1:4" ht="15" customHeight="1" x14ac:dyDescent="0.2">
      <c r="A10" s="263" t="s">
        <v>33</v>
      </c>
      <c r="B10" s="264" t="str">
        <f>'Planilha Orçamentária'!D13</f>
        <v>ELEVAÇÃO DE POÇO DE VISITA</v>
      </c>
      <c r="C10" s="260">
        <f t="shared" ref="C10" si="0">D10/$C$18</f>
        <v>8.3702733883843049E-3</v>
      </c>
      <c r="D10" s="262">
        <f>'Planilha Orçamentária'!H17</f>
        <v>7700.0999999999995</v>
      </c>
    </row>
    <row r="11" spans="1:4" ht="15" customHeight="1" x14ac:dyDescent="0.2">
      <c r="A11" s="263"/>
      <c r="B11" s="264"/>
      <c r="C11" s="261"/>
      <c r="D11" s="262"/>
    </row>
    <row r="12" spans="1:4" ht="15" customHeight="1" x14ac:dyDescent="0.2">
      <c r="A12" s="263" t="s">
        <v>32</v>
      </c>
      <c r="B12" s="264" t="str">
        <f>'Planilha Orçamentária'!D19</f>
        <v>RECAPEAMENTO ASFÁLTICO</v>
      </c>
      <c r="C12" s="260">
        <f t="shared" ref="C12" si="1">D12/$C$18</f>
        <v>0.84345942993678102</v>
      </c>
      <c r="D12" s="262">
        <f>'Planilha Orçamentária'!H27</f>
        <v>775927.1</v>
      </c>
    </row>
    <row r="13" spans="1:4" ht="15" customHeight="1" x14ac:dyDescent="0.2">
      <c r="A13" s="263"/>
      <c r="B13" s="264"/>
      <c r="C13" s="261"/>
      <c r="D13" s="262"/>
    </row>
    <row r="14" spans="1:4" ht="15" customHeight="1" x14ac:dyDescent="0.2">
      <c r="A14" s="263" t="s">
        <v>31</v>
      </c>
      <c r="B14" s="264" t="str">
        <f>'Planilha Orçamentária'!D29</f>
        <v>PAVIMENTAÇÃO ASFÁLTICA - RAMO 2000; 6000 E 7000</v>
      </c>
      <c r="C14" s="260">
        <f t="shared" ref="C14" si="2">D14/$C$18</f>
        <v>0.11526347251109106</v>
      </c>
      <c r="D14" s="262">
        <f>'Planilha Orçamentária'!H37</f>
        <v>106034.80000000002</v>
      </c>
    </row>
    <row r="15" spans="1:4" ht="15" customHeight="1" x14ac:dyDescent="0.2">
      <c r="A15" s="263"/>
      <c r="B15" s="264"/>
      <c r="C15" s="261"/>
      <c r="D15" s="262"/>
    </row>
    <row r="16" spans="1:4" ht="15" customHeight="1" x14ac:dyDescent="0.2">
      <c r="A16" s="263" t="s">
        <v>30</v>
      </c>
      <c r="B16" s="264" t="str">
        <f>'Planilha Orçamentária'!D39</f>
        <v>DRENAGEM</v>
      </c>
      <c r="C16" s="260">
        <f t="shared" ref="C16" si="3">D16/$C$18</f>
        <v>2.2655448660339386E-2</v>
      </c>
      <c r="D16" s="262">
        <f>'Planilha Orçamentária'!H52</f>
        <v>20841.520000000004</v>
      </c>
    </row>
    <row r="17" spans="1:4" ht="15" customHeight="1" x14ac:dyDescent="0.2">
      <c r="A17" s="263"/>
      <c r="B17" s="264"/>
      <c r="C17" s="261"/>
      <c r="D17" s="262"/>
    </row>
    <row r="18" spans="1:4" ht="20.100000000000001" customHeight="1" x14ac:dyDescent="0.2">
      <c r="A18" s="254" t="s">
        <v>25</v>
      </c>
      <c r="B18" s="59" t="s">
        <v>35</v>
      </c>
      <c r="C18" s="251">
        <f>SUM(D8:D17)</f>
        <v>919934.11</v>
      </c>
      <c r="D18" s="251"/>
    </row>
    <row r="19" spans="1:4" ht="20.100000000000001" customHeight="1" x14ac:dyDescent="0.2">
      <c r="A19" s="254"/>
      <c r="B19" s="59" t="s">
        <v>28</v>
      </c>
      <c r="C19" s="252">
        <v>25645.06</v>
      </c>
      <c r="D19" s="252"/>
    </row>
    <row r="20" spans="1:4" ht="20.100000000000001" customHeight="1" x14ac:dyDescent="0.2">
      <c r="A20" s="254"/>
      <c r="B20" s="59" t="s">
        <v>29</v>
      </c>
      <c r="C20" s="253">
        <f>C18/C19</f>
        <v>35.871786223155645</v>
      </c>
      <c r="D20" s="253"/>
    </row>
    <row r="21" spans="1:4" ht="15" customHeight="1" x14ac:dyDescent="0.2">
      <c r="A21" s="60"/>
      <c r="B21" s="60"/>
      <c r="C21" s="60"/>
      <c r="D21" s="60"/>
    </row>
    <row r="22" spans="1:4" ht="15" customHeight="1" x14ac:dyDescent="0.2">
      <c r="A22" s="60"/>
      <c r="B22" s="60"/>
      <c r="C22" s="60"/>
      <c r="D22" s="60"/>
    </row>
    <row r="23" spans="1:4" ht="15" customHeight="1" x14ac:dyDescent="0.2">
      <c r="A23" s="60"/>
      <c r="B23" s="60"/>
      <c r="C23" s="60"/>
      <c r="D23" s="60"/>
    </row>
    <row r="24" spans="1:4" ht="15" customHeight="1" x14ac:dyDescent="0.2">
      <c r="A24" s="60"/>
      <c r="B24" s="54" t="s">
        <v>135</v>
      </c>
      <c r="C24" s="60"/>
      <c r="D24" s="60"/>
    </row>
    <row r="25" spans="1:4" ht="15" customHeight="1" x14ac:dyDescent="0.2">
      <c r="A25" s="60"/>
      <c r="B25" s="54" t="s">
        <v>138</v>
      </c>
      <c r="C25" s="60"/>
      <c r="D25" s="60"/>
    </row>
    <row r="26" spans="1:4" ht="15" customHeight="1" x14ac:dyDescent="0.2">
      <c r="A26" s="60"/>
      <c r="B26" s="249"/>
      <c r="C26" s="60"/>
      <c r="D26" s="60"/>
    </row>
    <row r="27" spans="1:4" ht="15" customHeight="1" x14ac:dyDescent="0.2">
      <c r="A27" s="60"/>
      <c r="B27" s="249"/>
      <c r="C27" s="60"/>
      <c r="D27" s="60"/>
    </row>
    <row r="28" spans="1:4" ht="15" customHeight="1" x14ac:dyDescent="0.2">
      <c r="A28" s="249"/>
      <c r="B28" s="54" t="s">
        <v>136</v>
      </c>
      <c r="C28" s="249"/>
      <c r="D28" s="249"/>
    </row>
    <row r="29" spans="1:4" ht="15" customHeight="1" x14ac:dyDescent="0.2">
      <c r="A29" s="249"/>
      <c r="B29" s="60" t="s">
        <v>67</v>
      </c>
      <c r="C29" s="249"/>
      <c r="D29" s="249"/>
    </row>
    <row r="30" spans="1:4" ht="15" customHeight="1" x14ac:dyDescent="0.2">
      <c r="A30" s="249"/>
      <c r="B30" s="249"/>
      <c r="C30" s="249"/>
      <c r="D30" s="249"/>
    </row>
    <row r="31" spans="1:4" ht="15" customHeight="1" x14ac:dyDescent="0.2">
      <c r="A31" s="249"/>
      <c r="B31" s="249"/>
      <c r="C31" s="249"/>
      <c r="D31" s="249"/>
    </row>
  </sheetData>
  <mergeCells count="32">
    <mergeCell ref="D16:D17"/>
    <mergeCell ref="A16:A17"/>
    <mergeCell ref="B16:B17"/>
    <mergeCell ref="C16:C17"/>
    <mergeCell ref="A1:D1"/>
    <mergeCell ref="A3:B3"/>
    <mergeCell ref="A2:B2"/>
    <mergeCell ref="B14:B15"/>
    <mergeCell ref="A8:A9"/>
    <mergeCell ref="B8:B9"/>
    <mergeCell ref="A10:A11"/>
    <mergeCell ref="B10:B11"/>
    <mergeCell ref="A12:A13"/>
    <mergeCell ref="B12:B13"/>
    <mergeCell ref="A14:A15"/>
    <mergeCell ref="A4:A5"/>
    <mergeCell ref="C18:D18"/>
    <mergeCell ref="C19:D19"/>
    <mergeCell ref="C20:D20"/>
    <mergeCell ref="A18:A20"/>
    <mergeCell ref="A6:A7"/>
    <mergeCell ref="B6:B7"/>
    <mergeCell ref="D6:D7"/>
    <mergeCell ref="C6:C7"/>
    <mergeCell ref="C8:C9"/>
    <mergeCell ref="C10:C11"/>
    <mergeCell ref="C12:C13"/>
    <mergeCell ref="C14:C15"/>
    <mergeCell ref="D8:D9"/>
    <mergeCell ref="D10:D11"/>
    <mergeCell ref="D12:D13"/>
    <mergeCell ref="D14:D15"/>
  </mergeCells>
  <printOptions horizontalCentered="1" gridLines="1"/>
  <pageMargins left="0.59055118110236227" right="0.59055118110236227" top="0.98425196850393704" bottom="0.59055118110236227" header="0" footer="0"/>
  <pageSetup paperSize="9" scale="85" fitToWidth="0" fitToHeight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60"/>
  <sheetViews>
    <sheetView view="pageBreakPreview" topLeftCell="A7" zoomScale="90" zoomScaleNormal="85" zoomScaleSheetLayoutView="90" workbookViewId="0">
      <selection activeCell="K14" sqref="K14"/>
    </sheetView>
  </sheetViews>
  <sheetFormatPr defaultColWidth="10.7109375" defaultRowHeight="15" customHeight="1" x14ac:dyDescent="0.2"/>
  <cols>
    <col min="1" max="1" width="8.7109375" style="6" customWidth="1"/>
    <col min="2" max="2" width="9.7109375" style="6" bestFit="1" customWidth="1"/>
    <col min="3" max="3" width="10.140625" style="6" customWidth="1"/>
    <col min="4" max="4" width="70.7109375" style="12" customWidth="1"/>
    <col min="5" max="5" width="8.140625" style="6" bestFit="1" customWidth="1"/>
    <col min="6" max="6" width="14.140625" style="6" bestFit="1" customWidth="1"/>
    <col min="7" max="7" width="17.140625" style="73" bestFit="1" customWidth="1"/>
    <col min="8" max="8" width="18.5703125" style="13" customWidth="1"/>
    <col min="9" max="9" width="14.7109375" style="6" customWidth="1"/>
    <col min="10" max="16384" width="10.7109375" style="6"/>
  </cols>
  <sheetData>
    <row r="1" spans="1:11" s="4" customFormat="1" ht="15" customHeight="1" x14ac:dyDescent="0.2">
      <c r="A1" s="277" t="s">
        <v>23</v>
      </c>
      <c r="B1" s="277"/>
      <c r="C1" s="277"/>
      <c r="D1" s="277"/>
      <c r="E1" s="277"/>
      <c r="F1" s="277"/>
      <c r="G1" s="270" t="s">
        <v>224</v>
      </c>
      <c r="H1" s="270"/>
    </row>
    <row r="2" spans="1:11" s="4" customFormat="1" ht="15" customHeight="1" x14ac:dyDescent="0.2">
      <c r="A2" s="61" t="s">
        <v>69</v>
      </c>
      <c r="B2" s="61"/>
      <c r="C2" s="61"/>
      <c r="D2" s="61"/>
      <c r="F2" s="241"/>
      <c r="G2" s="64" t="s">
        <v>68</v>
      </c>
      <c r="H2" s="95" t="s">
        <v>160</v>
      </c>
    </row>
    <row r="3" spans="1:11" s="4" customFormat="1" ht="15" customHeight="1" x14ac:dyDescent="0.2">
      <c r="A3" s="222" t="s">
        <v>70</v>
      </c>
      <c r="B3" s="222"/>
      <c r="C3" s="222"/>
      <c r="D3" s="222"/>
      <c r="E3" s="62" t="s">
        <v>1</v>
      </c>
      <c r="F3" s="63">
        <v>0.29630000000000001</v>
      </c>
      <c r="G3" s="82" t="s">
        <v>0</v>
      </c>
      <c r="H3" s="83">
        <v>43101</v>
      </c>
    </row>
    <row r="4" spans="1:11" s="4" customFormat="1" ht="15" customHeight="1" x14ac:dyDescent="0.2">
      <c r="A4" s="278" t="s">
        <v>78</v>
      </c>
      <c r="B4" s="278"/>
      <c r="C4" s="81" t="s">
        <v>139</v>
      </c>
      <c r="D4" s="80"/>
      <c r="E4" s="281" t="s">
        <v>112</v>
      </c>
      <c r="F4" s="281"/>
      <c r="G4" s="280" t="s">
        <v>225</v>
      </c>
      <c r="H4" s="280"/>
    </row>
    <row r="5" spans="1:11" s="4" customFormat="1" ht="15" customHeight="1" x14ac:dyDescent="0.2">
      <c r="A5" s="279"/>
      <c r="B5" s="279"/>
      <c r="C5" s="81" t="s">
        <v>79</v>
      </c>
      <c r="D5" s="80"/>
      <c r="E5" s="282"/>
      <c r="F5" s="282"/>
      <c r="G5" s="269" t="s">
        <v>226</v>
      </c>
      <c r="H5" s="269"/>
      <c r="I5" s="94"/>
      <c r="J5" s="94"/>
    </row>
    <row r="6" spans="1:11" s="5" customFormat="1" ht="15" customHeight="1" x14ac:dyDescent="0.2">
      <c r="A6" s="274" t="s">
        <v>2</v>
      </c>
      <c r="B6" s="274" t="s">
        <v>3</v>
      </c>
      <c r="C6" s="274" t="s">
        <v>4</v>
      </c>
      <c r="D6" s="275" t="s">
        <v>5</v>
      </c>
      <c r="E6" s="276" t="s">
        <v>37</v>
      </c>
      <c r="F6" s="276" t="s">
        <v>14</v>
      </c>
      <c r="G6" s="274" t="s">
        <v>39</v>
      </c>
      <c r="H6" s="274"/>
    </row>
    <row r="7" spans="1:11" s="5" customFormat="1" ht="15" customHeight="1" x14ac:dyDescent="0.2">
      <c r="A7" s="274"/>
      <c r="B7" s="274"/>
      <c r="C7" s="274"/>
      <c r="D7" s="275"/>
      <c r="E7" s="276"/>
      <c r="F7" s="276"/>
      <c r="G7" s="65" t="s">
        <v>38</v>
      </c>
      <c r="H7" s="14" t="s">
        <v>13</v>
      </c>
    </row>
    <row r="8" spans="1:11" s="5" customFormat="1" ht="15" customHeight="1" x14ac:dyDescent="0.2">
      <c r="A8" s="40" t="s">
        <v>34</v>
      </c>
      <c r="B8" s="41"/>
      <c r="C8" s="41"/>
      <c r="D8" s="42" t="s">
        <v>73</v>
      </c>
      <c r="E8" s="41"/>
      <c r="F8" s="41"/>
      <c r="G8" s="66"/>
      <c r="H8" s="43"/>
    </row>
    <row r="9" spans="1:11" s="20" customFormat="1" ht="25.5" x14ac:dyDescent="0.2">
      <c r="A9" s="16" t="s">
        <v>49</v>
      </c>
      <c r="B9" s="17">
        <v>41531</v>
      </c>
      <c r="C9" s="16" t="s">
        <v>144</v>
      </c>
      <c r="D9" s="19" t="s">
        <v>143</v>
      </c>
      <c r="E9" s="16" t="s">
        <v>8</v>
      </c>
      <c r="F9" s="38">
        <v>15</v>
      </c>
      <c r="G9" s="152">
        <v>407.45</v>
      </c>
      <c r="H9" s="75">
        <f>TRUNC(G9*F9,2)</f>
        <v>6111.75</v>
      </c>
    </row>
    <row r="10" spans="1:11" s="114" customFormat="1" ht="12.75" x14ac:dyDescent="0.2">
      <c r="A10" s="16" t="s">
        <v>50</v>
      </c>
      <c r="B10" s="154">
        <v>41500</v>
      </c>
      <c r="C10" s="16" t="s">
        <v>144</v>
      </c>
      <c r="D10" s="155" t="s">
        <v>145</v>
      </c>
      <c r="E10" s="16" t="s">
        <v>8</v>
      </c>
      <c r="F10" s="38">
        <v>18</v>
      </c>
      <c r="G10" s="161">
        <v>184.38</v>
      </c>
      <c r="H10" s="75">
        <f>TRUNC(G10*F10,2)</f>
        <v>3318.84</v>
      </c>
    </row>
    <row r="11" spans="1:11" s="116" customFormat="1" ht="15" customHeight="1" x14ac:dyDescent="0.2">
      <c r="A11" s="37"/>
      <c r="B11" s="37"/>
      <c r="C11" s="37"/>
      <c r="D11" s="18" t="s">
        <v>62</v>
      </c>
      <c r="E11" s="37"/>
      <c r="F11" s="10"/>
      <c r="G11" s="68"/>
      <c r="H11" s="72">
        <f>SUM(H9:H10)</f>
        <v>9430.59</v>
      </c>
    </row>
    <row r="12" spans="1:11" s="7" customFormat="1" ht="15" customHeight="1" x14ac:dyDescent="0.2">
      <c r="A12" s="16"/>
      <c r="B12" s="16"/>
      <c r="C12" s="16"/>
      <c r="D12" s="19"/>
      <c r="E12" s="16"/>
      <c r="F12" s="11"/>
      <c r="G12" s="68"/>
      <c r="H12" s="76"/>
    </row>
    <row r="13" spans="1:11" s="8" customFormat="1" ht="15" customHeight="1" x14ac:dyDescent="0.2">
      <c r="A13" s="40" t="s">
        <v>33</v>
      </c>
      <c r="B13" s="45"/>
      <c r="C13" s="45"/>
      <c r="D13" s="42" t="s">
        <v>80</v>
      </c>
      <c r="E13" s="45"/>
      <c r="F13" s="46"/>
      <c r="G13" s="69"/>
      <c r="H13" s="77"/>
    </row>
    <row r="14" spans="1:11" s="21" customFormat="1" ht="25.5" x14ac:dyDescent="0.2">
      <c r="A14" s="16" t="s">
        <v>51</v>
      </c>
      <c r="B14" s="107">
        <v>2</v>
      </c>
      <c r="C14" s="16" t="s">
        <v>81</v>
      </c>
      <c r="D14" s="19" t="s">
        <v>151</v>
      </c>
      <c r="E14" s="16" t="s">
        <v>7</v>
      </c>
      <c r="F14" s="38">
        <v>1.83</v>
      </c>
      <c r="G14" s="67">
        <v>291.60000000000002</v>
      </c>
      <c r="H14" s="75">
        <f>TRUNC(G14*F14,2)</f>
        <v>533.62</v>
      </c>
    </row>
    <row r="15" spans="1:11" s="113" customFormat="1" ht="15" customHeight="1" x14ac:dyDescent="0.2">
      <c r="A15" s="16" t="s">
        <v>109</v>
      </c>
      <c r="B15" s="16">
        <v>73607</v>
      </c>
      <c r="C15" s="16" t="s">
        <v>75</v>
      </c>
      <c r="D15" s="19" t="s">
        <v>82</v>
      </c>
      <c r="E15" s="16" t="s">
        <v>6</v>
      </c>
      <c r="F15" s="38">
        <v>61</v>
      </c>
      <c r="G15" s="67">
        <f>TRUNC(70.96*(1.2963),2)</f>
        <v>91.98</v>
      </c>
      <c r="H15" s="75">
        <f t="shared" ref="H15:H16" si="0">TRUNC(G15*F15,2)</f>
        <v>5610.78</v>
      </c>
    </row>
    <row r="16" spans="1:11" s="113" customFormat="1" ht="12.75" x14ac:dyDescent="0.2">
      <c r="A16" s="16" t="s">
        <v>110</v>
      </c>
      <c r="B16" s="93" t="s">
        <v>34</v>
      </c>
      <c r="C16" s="16" t="s">
        <v>81</v>
      </c>
      <c r="D16" s="19" t="s">
        <v>84</v>
      </c>
      <c r="E16" s="16" t="s">
        <v>12</v>
      </c>
      <c r="F16" s="38">
        <v>6.56</v>
      </c>
      <c r="G16" s="67">
        <v>237.15</v>
      </c>
      <c r="H16" s="75">
        <f t="shared" si="0"/>
        <v>1555.7</v>
      </c>
      <c r="J16" s="117"/>
      <c r="K16" s="115"/>
    </row>
    <row r="17" spans="1:8" s="116" customFormat="1" ht="15" customHeight="1" x14ac:dyDescent="0.2">
      <c r="A17" s="37"/>
      <c r="B17" s="37"/>
      <c r="C17" s="37"/>
      <c r="D17" s="18" t="s">
        <v>63</v>
      </c>
      <c r="E17" s="37"/>
      <c r="F17" s="10"/>
      <c r="G17" s="68"/>
      <c r="H17" s="72">
        <f>SUM(H14:H16)</f>
        <v>7700.0999999999995</v>
      </c>
    </row>
    <row r="18" spans="1:8" ht="15" customHeight="1" x14ac:dyDescent="0.2">
      <c r="A18" s="17"/>
      <c r="B18" s="17"/>
      <c r="C18" s="17"/>
      <c r="D18" s="3"/>
      <c r="E18" s="17"/>
      <c r="F18" s="9"/>
      <c r="G18" s="68"/>
      <c r="H18" s="68"/>
    </row>
    <row r="19" spans="1:8" s="5" customFormat="1" ht="15" customHeight="1" x14ac:dyDescent="0.2">
      <c r="A19" s="40" t="s">
        <v>32</v>
      </c>
      <c r="B19" s="41"/>
      <c r="C19" s="41"/>
      <c r="D19" s="42" t="s">
        <v>72</v>
      </c>
      <c r="E19" s="41"/>
      <c r="F19" s="44" t="s">
        <v>9</v>
      </c>
      <c r="G19" s="69"/>
      <c r="H19" s="74"/>
    </row>
    <row r="20" spans="1:8" s="114" customFormat="1" ht="15" customHeight="1" x14ac:dyDescent="0.2">
      <c r="A20" s="16" t="s">
        <v>52</v>
      </c>
      <c r="B20" s="17" t="s">
        <v>76</v>
      </c>
      <c r="C20" s="17" t="s">
        <v>75</v>
      </c>
      <c r="D20" s="19" t="s">
        <v>74</v>
      </c>
      <c r="E20" s="17" t="s">
        <v>8</v>
      </c>
      <c r="F20" s="38">
        <v>25465.82</v>
      </c>
      <c r="G20" s="67">
        <f>TRUNC(1.39*(1+F3),2)</f>
        <v>1.8</v>
      </c>
      <c r="H20" s="75">
        <f>TRUNC(G20*F20,2)</f>
        <v>45838.47</v>
      </c>
    </row>
    <row r="21" spans="1:8" s="114" customFormat="1" ht="15" customHeight="1" x14ac:dyDescent="0.2">
      <c r="A21" s="16" t="s">
        <v>53</v>
      </c>
      <c r="B21" s="39">
        <v>72942</v>
      </c>
      <c r="C21" s="17" t="s">
        <v>75</v>
      </c>
      <c r="D21" s="19" t="s">
        <v>77</v>
      </c>
      <c r="E21" s="17" t="s">
        <v>8</v>
      </c>
      <c r="F21" s="38">
        <v>26739.11</v>
      </c>
      <c r="G21" s="67">
        <f>TRUNC(1.2*(1+F3),2)</f>
        <v>1.55</v>
      </c>
      <c r="H21" s="75">
        <f t="shared" ref="H21:H25" si="1">TRUNC(G21*F21,2)</f>
        <v>41445.620000000003</v>
      </c>
    </row>
    <row r="22" spans="1:8" s="114" customFormat="1" ht="25.5" x14ac:dyDescent="0.2">
      <c r="A22" s="16" t="s">
        <v>54</v>
      </c>
      <c r="B22" s="17">
        <v>40842</v>
      </c>
      <c r="C22" s="17" t="s">
        <v>144</v>
      </c>
      <c r="D22" s="19" t="s">
        <v>156</v>
      </c>
      <c r="E22" s="16" t="s">
        <v>153</v>
      </c>
      <c r="F22" s="38">
        <v>89.38</v>
      </c>
      <c r="G22" s="67">
        <v>281.76</v>
      </c>
      <c r="H22" s="75">
        <f t="shared" si="1"/>
        <v>25183.7</v>
      </c>
    </row>
    <row r="23" spans="1:8" s="114" customFormat="1" ht="25.5" x14ac:dyDescent="0.2">
      <c r="A23" s="16" t="s">
        <v>111</v>
      </c>
      <c r="B23" s="39">
        <v>40844</v>
      </c>
      <c r="C23" s="16" t="s">
        <v>144</v>
      </c>
      <c r="D23" s="19" t="s">
        <v>152</v>
      </c>
      <c r="E23" s="16" t="s">
        <v>153</v>
      </c>
      <c r="F23" s="38">
        <v>1787.48</v>
      </c>
      <c r="G23" s="67">
        <v>288.67</v>
      </c>
      <c r="H23" s="75">
        <f t="shared" si="1"/>
        <v>515991.85</v>
      </c>
    </row>
    <row r="24" spans="1:8" s="114" customFormat="1" ht="25.5" x14ac:dyDescent="0.2">
      <c r="A24" s="16" t="s">
        <v>116</v>
      </c>
      <c r="B24" s="16">
        <v>60024</v>
      </c>
      <c r="C24" s="16" t="s">
        <v>144</v>
      </c>
      <c r="D24" s="19" t="s">
        <v>167</v>
      </c>
      <c r="E24" s="16" t="s">
        <v>153</v>
      </c>
      <c r="F24" s="38">
        <v>1876.86</v>
      </c>
      <c r="G24" s="67">
        <f>TRUNC(0.184*100 + 0.195*0 + 7.044,2)</f>
        <v>25.44</v>
      </c>
      <c r="H24" s="75">
        <f t="shared" si="1"/>
        <v>47747.31</v>
      </c>
    </row>
    <row r="25" spans="1:8" s="114" customFormat="1" ht="30" customHeight="1" x14ac:dyDescent="0.2">
      <c r="A25" s="16" t="s">
        <v>157</v>
      </c>
      <c r="B25" s="39">
        <v>78472</v>
      </c>
      <c r="C25" s="16" t="s">
        <v>75</v>
      </c>
      <c r="D25" s="19" t="s">
        <v>117</v>
      </c>
      <c r="E25" s="16" t="s">
        <v>8</v>
      </c>
      <c r="F25" s="38">
        <v>25465.82</v>
      </c>
      <c r="G25" s="67">
        <f>TRUNC(0.33*(1+F3),2)</f>
        <v>0.42</v>
      </c>
      <c r="H25" s="75">
        <f t="shared" si="1"/>
        <v>10695.64</v>
      </c>
    </row>
    <row r="26" spans="1:8" s="114" customFormat="1" ht="12.75" x14ac:dyDescent="0.2">
      <c r="A26" s="16" t="s">
        <v>168</v>
      </c>
      <c r="B26" s="203">
        <v>40972</v>
      </c>
      <c r="C26" s="16" t="s">
        <v>144</v>
      </c>
      <c r="D26" s="155" t="s">
        <v>158</v>
      </c>
      <c r="E26" s="16" t="s">
        <v>48</v>
      </c>
      <c r="F26" s="204">
        <v>0.15279999999999999</v>
      </c>
      <c r="G26" s="67">
        <f>SUM(H21:H23)</f>
        <v>582621.16999999993</v>
      </c>
      <c r="H26" s="75">
        <f>TRUNC(G26*F26,2)</f>
        <v>89024.51</v>
      </c>
    </row>
    <row r="27" spans="1:8" s="116" customFormat="1" ht="15" customHeight="1" x14ac:dyDescent="0.2">
      <c r="A27" s="16"/>
      <c r="B27" s="37"/>
      <c r="C27" s="37"/>
      <c r="D27" s="18" t="s">
        <v>64</v>
      </c>
      <c r="E27" s="37"/>
      <c r="F27" s="10"/>
      <c r="G27" s="68"/>
      <c r="H27" s="72">
        <f>SUM(H20:H26)</f>
        <v>775927.1</v>
      </c>
    </row>
    <row r="28" spans="1:8" ht="15" customHeight="1" x14ac:dyDescent="0.2">
      <c r="A28" s="17"/>
      <c r="B28" s="17"/>
      <c r="C28" s="17"/>
      <c r="D28" s="3"/>
      <c r="E28" s="17"/>
      <c r="F28" s="9"/>
      <c r="G28" s="68"/>
      <c r="H28" s="68"/>
    </row>
    <row r="29" spans="1:8" s="5" customFormat="1" ht="15" customHeight="1" x14ac:dyDescent="0.2">
      <c r="A29" s="40" t="s">
        <v>31</v>
      </c>
      <c r="B29" s="41"/>
      <c r="C29" s="41"/>
      <c r="D29" s="42" t="s">
        <v>173</v>
      </c>
      <c r="E29" s="41"/>
      <c r="F29" s="44"/>
      <c r="G29" s="69"/>
      <c r="H29" s="74"/>
    </row>
    <row r="30" spans="1:8" s="113" customFormat="1" ht="15" customHeight="1" x14ac:dyDescent="0.2">
      <c r="A30" s="16" t="s">
        <v>55</v>
      </c>
      <c r="B30" s="16" t="s">
        <v>142</v>
      </c>
      <c r="C30" s="16" t="s">
        <v>75</v>
      </c>
      <c r="D30" s="92" t="s">
        <v>74</v>
      </c>
      <c r="E30" s="16" t="s">
        <v>8</v>
      </c>
      <c r="F30" s="38">
        <v>1909.7</v>
      </c>
      <c r="G30" s="70">
        <f>TRUNC(1.39*(1+F3),2)</f>
        <v>1.8</v>
      </c>
      <c r="H30" s="67">
        <f>TRUNC(F30*G30,2)</f>
        <v>3437.46</v>
      </c>
    </row>
    <row r="31" spans="1:8" s="113" customFormat="1" ht="15" customHeight="1" x14ac:dyDescent="0.2">
      <c r="A31" s="16" t="s">
        <v>56</v>
      </c>
      <c r="B31" s="39">
        <v>72942</v>
      </c>
      <c r="C31" s="17" t="s">
        <v>75</v>
      </c>
      <c r="D31" s="19" t="s">
        <v>77</v>
      </c>
      <c r="E31" s="17" t="s">
        <v>8</v>
      </c>
      <c r="F31" s="38">
        <v>3819.4</v>
      </c>
      <c r="G31" s="70">
        <f>TRUNC(1.2*(1+F3),2)</f>
        <v>1.55</v>
      </c>
      <c r="H31" s="67">
        <f t="shared" ref="H31:H35" si="2">TRUNC(F31*G31,2)</f>
        <v>5920.07</v>
      </c>
    </row>
    <row r="32" spans="1:8" s="113" customFormat="1" ht="25.5" x14ac:dyDescent="0.2">
      <c r="A32" s="16" t="s">
        <v>57</v>
      </c>
      <c r="B32" s="17">
        <v>40842</v>
      </c>
      <c r="C32" s="17" t="s">
        <v>144</v>
      </c>
      <c r="D32" s="19" t="s">
        <v>156</v>
      </c>
      <c r="E32" s="16" t="s">
        <v>153</v>
      </c>
      <c r="F32" s="38">
        <v>134.05000000000001</v>
      </c>
      <c r="G32" s="161">
        <v>281.76</v>
      </c>
      <c r="H32" s="67">
        <f t="shared" si="2"/>
        <v>37769.919999999998</v>
      </c>
    </row>
    <row r="33" spans="1:8" s="113" customFormat="1" ht="25.5" x14ac:dyDescent="0.2">
      <c r="A33" s="16" t="s">
        <v>58</v>
      </c>
      <c r="B33" s="39">
        <v>40844</v>
      </c>
      <c r="C33" s="16" t="s">
        <v>144</v>
      </c>
      <c r="D33" s="19" t="s">
        <v>152</v>
      </c>
      <c r="E33" s="16" t="s">
        <v>153</v>
      </c>
      <c r="F33" s="38">
        <v>134.05000000000001</v>
      </c>
      <c r="G33" s="67">
        <v>288.67</v>
      </c>
      <c r="H33" s="67">
        <f t="shared" si="2"/>
        <v>38696.21</v>
      </c>
    </row>
    <row r="34" spans="1:8" s="114" customFormat="1" ht="25.5" x14ac:dyDescent="0.2">
      <c r="A34" s="16" t="s">
        <v>59</v>
      </c>
      <c r="B34" s="16">
        <v>60024</v>
      </c>
      <c r="C34" s="16" t="s">
        <v>144</v>
      </c>
      <c r="D34" s="19" t="s">
        <v>167</v>
      </c>
      <c r="E34" s="16" t="s">
        <v>153</v>
      </c>
      <c r="F34" s="38">
        <v>268.10000000000002</v>
      </c>
      <c r="G34" s="70">
        <f>TRUNC(0.184*100 + 0.195*0 + 7.044,2)</f>
        <v>25.44</v>
      </c>
      <c r="H34" s="67">
        <f t="shared" si="2"/>
        <v>6820.46</v>
      </c>
    </row>
    <row r="35" spans="1:8" s="114" customFormat="1" ht="25.5" x14ac:dyDescent="0.2">
      <c r="A35" s="16" t="s">
        <v>60</v>
      </c>
      <c r="B35" s="39">
        <v>78472</v>
      </c>
      <c r="C35" s="16" t="s">
        <v>75</v>
      </c>
      <c r="D35" s="19" t="s">
        <v>117</v>
      </c>
      <c r="E35" s="16" t="s">
        <v>8</v>
      </c>
      <c r="F35" s="38">
        <v>1909.7</v>
      </c>
      <c r="G35" s="67">
        <f>TRUNC(0.33*(1+F3),2)</f>
        <v>0.42</v>
      </c>
      <c r="H35" s="67">
        <f t="shared" si="2"/>
        <v>802.07</v>
      </c>
    </row>
    <row r="36" spans="1:8" s="20" customFormat="1" ht="12.75" x14ac:dyDescent="0.2">
      <c r="A36" s="16" t="s">
        <v>159</v>
      </c>
      <c r="B36" s="203">
        <v>40972</v>
      </c>
      <c r="C36" s="16" t="s">
        <v>144</v>
      </c>
      <c r="D36" s="155" t="s">
        <v>158</v>
      </c>
      <c r="E36" s="16" t="s">
        <v>48</v>
      </c>
      <c r="F36" s="204">
        <v>0.15279999999999999</v>
      </c>
      <c r="G36" s="67">
        <f>SUM(H31:H33)</f>
        <v>82386.2</v>
      </c>
      <c r="H36" s="67">
        <f>TRUNC(F36*G36,2)</f>
        <v>12588.61</v>
      </c>
    </row>
    <row r="37" spans="1:8" s="5" customFormat="1" ht="15" customHeight="1" x14ac:dyDescent="0.2">
      <c r="A37" s="37"/>
      <c r="B37" s="37"/>
      <c r="C37" s="37"/>
      <c r="D37" s="18" t="s">
        <v>65</v>
      </c>
      <c r="E37" s="37"/>
      <c r="F37" s="10"/>
      <c r="G37" s="68"/>
      <c r="H37" s="72">
        <f>SUM(H30:H36)</f>
        <v>106034.80000000002</v>
      </c>
    </row>
    <row r="38" spans="1:8" ht="15" customHeight="1" x14ac:dyDescent="0.2">
      <c r="A38" s="17"/>
      <c r="B38" s="17"/>
      <c r="C38" s="17"/>
      <c r="D38" s="3"/>
      <c r="E38" s="17"/>
      <c r="F38" s="9"/>
      <c r="G38" s="68"/>
      <c r="H38" s="68"/>
    </row>
    <row r="39" spans="1:8" s="5" customFormat="1" ht="15" customHeight="1" x14ac:dyDescent="0.2">
      <c r="A39" s="40" t="s">
        <v>30</v>
      </c>
      <c r="B39" s="41"/>
      <c r="C39" s="41"/>
      <c r="D39" s="42" t="s">
        <v>182</v>
      </c>
      <c r="E39" s="41"/>
      <c r="F39" s="44"/>
      <c r="G39" s="69"/>
      <c r="H39" s="74"/>
    </row>
    <row r="40" spans="1:8" s="116" customFormat="1" ht="12.75" x14ac:dyDescent="0.2">
      <c r="A40" s="37" t="s">
        <v>61</v>
      </c>
      <c r="B40" s="37"/>
      <c r="C40" s="37"/>
      <c r="D40" s="18" t="s">
        <v>192</v>
      </c>
      <c r="E40" s="37"/>
      <c r="F40" s="221"/>
      <c r="G40" s="72"/>
      <c r="H40" s="72"/>
    </row>
    <row r="41" spans="1:8" s="114" customFormat="1" ht="25.5" x14ac:dyDescent="0.2">
      <c r="A41" s="16" t="s">
        <v>193</v>
      </c>
      <c r="B41" s="17">
        <v>42992</v>
      </c>
      <c r="C41" s="16" t="s">
        <v>144</v>
      </c>
      <c r="D41" s="19" t="s">
        <v>194</v>
      </c>
      <c r="E41" s="16" t="s">
        <v>8</v>
      </c>
      <c r="F41" s="38">
        <v>15.76</v>
      </c>
      <c r="G41" s="67">
        <v>96.71</v>
      </c>
      <c r="H41" s="75">
        <f>TRUNC(G41*F41,2)</f>
        <v>1524.14</v>
      </c>
    </row>
    <row r="42" spans="1:8" s="114" customFormat="1" ht="25.5" x14ac:dyDescent="0.2">
      <c r="A42" s="16" t="s">
        <v>195</v>
      </c>
      <c r="B42" s="17">
        <v>92792</v>
      </c>
      <c r="C42" s="16" t="s">
        <v>75</v>
      </c>
      <c r="D42" s="19" t="s">
        <v>201</v>
      </c>
      <c r="E42" s="16" t="s">
        <v>183</v>
      </c>
      <c r="F42" s="38">
        <v>73.5</v>
      </c>
      <c r="G42" s="67">
        <v>7.05</v>
      </c>
      <c r="H42" s="75">
        <f t="shared" ref="H42:H47" si="3">TRUNC(G42*F42,2)</f>
        <v>518.16999999999996</v>
      </c>
    </row>
    <row r="43" spans="1:8" s="114" customFormat="1" ht="25.5" x14ac:dyDescent="0.2">
      <c r="A43" s="16" t="s">
        <v>196</v>
      </c>
      <c r="B43" s="17">
        <v>94966</v>
      </c>
      <c r="C43" s="16" t="s">
        <v>75</v>
      </c>
      <c r="D43" s="19" t="s">
        <v>202</v>
      </c>
      <c r="E43" s="16" t="s">
        <v>12</v>
      </c>
      <c r="F43" s="38">
        <v>1.18</v>
      </c>
      <c r="G43" s="67">
        <v>319.39</v>
      </c>
      <c r="H43" s="75">
        <f t="shared" si="3"/>
        <v>376.88</v>
      </c>
    </row>
    <row r="44" spans="1:8" s="114" customFormat="1" ht="25.5" x14ac:dyDescent="0.2">
      <c r="A44" s="16" t="s">
        <v>197</v>
      </c>
      <c r="B44" s="17">
        <v>92873</v>
      </c>
      <c r="C44" s="16" t="s">
        <v>75</v>
      </c>
      <c r="D44" s="19" t="s">
        <v>204</v>
      </c>
      <c r="E44" s="16" t="s">
        <v>12</v>
      </c>
      <c r="F44" s="38">
        <v>1.18</v>
      </c>
      <c r="G44" s="67">
        <v>188.78</v>
      </c>
      <c r="H44" s="75">
        <f t="shared" si="3"/>
        <v>222.76</v>
      </c>
    </row>
    <row r="45" spans="1:8" s="114" customFormat="1" ht="25.5" x14ac:dyDescent="0.2">
      <c r="A45" s="16" t="s">
        <v>198</v>
      </c>
      <c r="B45" s="17">
        <v>42960</v>
      </c>
      <c r="C45" s="16" t="s">
        <v>144</v>
      </c>
      <c r="D45" s="19" t="s">
        <v>184</v>
      </c>
      <c r="E45" s="16" t="s">
        <v>12</v>
      </c>
      <c r="F45" s="38">
        <v>3.5</v>
      </c>
      <c r="G45" s="67">
        <v>12.88</v>
      </c>
      <c r="H45" s="75">
        <f t="shared" si="3"/>
        <v>45.08</v>
      </c>
    </row>
    <row r="46" spans="1:8" s="114" customFormat="1" ht="25.5" x14ac:dyDescent="0.2">
      <c r="A46" s="16" t="s">
        <v>199</v>
      </c>
      <c r="B46" s="17">
        <v>43059</v>
      </c>
      <c r="C46" s="16" t="s">
        <v>144</v>
      </c>
      <c r="D46" s="19" t="s">
        <v>185</v>
      </c>
      <c r="E46" s="16" t="s">
        <v>12</v>
      </c>
      <c r="F46" s="38">
        <v>1.4</v>
      </c>
      <c r="G46" s="67">
        <v>42.51</v>
      </c>
      <c r="H46" s="75">
        <f t="shared" si="3"/>
        <v>59.51</v>
      </c>
    </row>
    <row r="47" spans="1:8" s="114" customFormat="1" ht="12.75" x14ac:dyDescent="0.2">
      <c r="A47" s="16" t="s">
        <v>203</v>
      </c>
      <c r="B47" s="223" t="s">
        <v>32</v>
      </c>
      <c r="C47" s="16" t="s">
        <v>81</v>
      </c>
      <c r="D47" s="19" t="s">
        <v>200</v>
      </c>
      <c r="E47" s="16" t="s">
        <v>7</v>
      </c>
      <c r="F47" s="38">
        <v>6</v>
      </c>
      <c r="G47" s="67">
        <v>560.75</v>
      </c>
      <c r="H47" s="75">
        <f t="shared" si="3"/>
        <v>3364.5</v>
      </c>
    </row>
    <row r="48" spans="1:8" s="114" customFormat="1" ht="12.75" x14ac:dyDescent="0.2">
      <c r="A48" s="37" t="s">
        <v>155</v>
      </c>
      <c r="B48" s="37"/>
      <c r="C48" s="37"/>
      <c r="D48" s="18" t="s">
        <v>205</v>
      </c>
      <c r="E48" s="37"/>
      <c r="F48" s="221"/>
      <c r="G48" s="72"/>
      <c r="H48" s="72"/>
    </row>
    <row r="49" spans="1:8" s="114" customFormat="1" ht="25.5" x14ac:dyDescent="0.2">
      <c r="A49" s="16" t="s">
        <v>206</v>
      </c>
      <c r="B49" s="17">
        <v>40892</v>
      </c>
      <c r="C49" s="16" t="s">
        <v>144</v>
      </c>
      <c r="D49" s="19" t="s">
        <v>212</v>
      </c>
      <c r="E49" s="16" t="s">
        <v>8</v>
      </c>
      <c r="F49" s="38">
        <v>44.13</v>
      </c>
      <c r="G49" s="67">
        <v>61.76</v>
      </c>
      <c r="H49" s="75">
        <f>TRUNC(G49*F49,2)</f>
        <v>2725.46</v>
      </c>
    </row>
    <row r="50" spans="1:8" s="114" customFormat="1" ht="25.5" x14ac:dyDescent="0.2">
      <c r="A50" s="16" t="s">
        <v>207</v>
      </c>
      <c r="B50" s="17">
        <v>40424</v>
      </c>
      <c r="C50" s="16" t="s">
        <v>144</v>
      </c>
      <c r="D50" s="19" t="s">
        <v>213</v>
      </c>
      <c r="E50" s="16" t="s">
        <v>7</v>
      </c>
      <c r="F50" s="38">
        <v>55.17</v>
      </c>
      <c r="G50" s="67">
        <v>173.09</v>
      </c>
      <c r="H50" s="75">
        <f t="shared" ref="H50:H51" si="4">TRUNC(G50*F50,2)</f>
        <v>9549.3700000000008</v>
      </c>
    </row>
    <row r="51" spans="1:8" s="114" customFormat="1" ht="12.75" x14ac:dyDescent="0.2">
      <c r="A51" s="16" t="s">
        <v>208</v>
      </c>
      <c r="B51" s="17">
        <v>41167</v>
      </c>
      <c r="C51" s="16" t="s">
        <v>144</v>
      </c>
      <c r="D51" s="228" t="s">
        <v>214</v>
      </c>
      <c r="E51" s="16" t="s">
        <v>6</v>
      </c>
      <c r="F51" s="38">
        <v>1</v>
      </c>
      <c r="G51" s="67">
        <v>2455.65</v>
      </c>
      <c r="H51" s="75">
        <f t="shared" si="4"/>
        <v>2455.65</v>
      </c>
    </row>
    <row r="52" spans="1:8" s="116" customFormat="1" ht="15" customHeight="1" x14ac:dyDescent="0.2">
      <c r="A52" s="37"/>
      <c r="B52" s="37"/>
      <c r="C52" s="37"/>
      <c r="D52" s="18" t="s">
        <v>66</v>
      </c>
      <c r="E52" s="37"/>
      <c r="F52" s="10"/>
      <c r="G52" s="71"/>
      <c r="H52" s="72">
        <f>SUM(H40:H51)</f>
        <v>20841.520000000004</v>
      </c>
    </row>
    <row r="53" spans="1:8" ht="15" customHeight="1" x14ac:dyDescent="0.2">
      <c r="A53" s="17"/>
      <c r="B53" s="17"/>
      <c r="C53" s="17"/>
      <c r="D53" s="3"/>
      <c r="E53" s="17"/>
      <c r="F53" s="9"/>
      <c r="G53" s="68"/>
      <c r="H53" s="68"/>
    </row>
    <row r="54" spans="1:8" s="5" customFormat="1" ht="20.100000000000001" customHeight="1" x14ac:dyDescent="0.2">
      <c r="A54" s="271" t="s">
        <v>11</v>
      </c>
      <c r="B54" s="272"/>
      <c r="C54" s="272"/>
      <c r="D54" s="272"/>
      <c r="E54" s="272"/>
      <c r="F54" s="272"/>
      <c r="G54" s="273"/>
      <c r="H54" s="71">
        <f>SUM(H52,H37,H27,H17,H11)</f>
        <v>919934.11</v>
      </c>
    </row>
    <row r="57" spans="1:8" ht="15" customHeight="1" x14ac:dyDescent="0.2">
      <c r="A57" s="21" t="s">
        <v>9</v>
      </c>
    </row>
    <row r="58" spans="1:8" ht="15" customHeight="1" x14ac:dyDescent="0.2">
      <c r="A58" s="20"/>
    </row>
    <row r="60" spans="1:8" ht="15" customHeight="1" x14ac:dyDescent="0.2">
      <c r="A60" s="21" t="s">
        <v>9</v>
      </c>
      <c r="B60" s="20"/>
      <c r="C60" s="20"/>
      <c r="D60" s="22"/>
      <c r="E60" s="20"/>
      <c r="F60" s="20"/>
      <c r="H60" s="6"/>
    </row>
  </sheetData>
  <mergeCells count="14">
    <mergeCell ref="G5:H5"/>
    <mergeCell ref="G1:H1"/>
    <mergeCell ref="A54:G54"/>
    <mergeCell ref="A6:A7"/>
    <mergeCell ref="B6:B7"/>
    <mergeCell ref="C6:C7"/>
    <mergeCell ref="D6:D7"/>
    <mergeCell ref="E6:E7"/>
    <mergeCell ref="F6:F7"/>
    <mergeCell ref="G6:H6"/>
    <mergeCell ref="A1:F1"/>
    <mergeCell ref="A4:B5"/>
    <mergeCell ref="G4:H4"/>
    <mergeCell ref="E4:F5"/>
  </mergeCells>
  <printOptions horizontalCentered="1" gridLines="1"/>
  <pageMargins left="0.19685039370078741" right="0.19685039370078741" top="0.78740157480314965" bottom="0.39370078740157483" header="0" footer="0"/>
  <pageSetup paperSize="9" scale="86" fitToHeight="2" orientation="landscape" r:id="rId1"/>
  <headerFooter alignWithMargins="0">
    <oddFooter>&amp;C&amp;"Arial,Negrito"Catarina Demoner Diniz
&amp;"Arial,Itálico"&amp;8Engenheira Civil - CREA ES-0048118/D&amp;R&amp;"Arial,Negrito"Igor Alves Folador Dominicini
&amp;"Arial,Itálico"&amp;8Engenheiro Civil - CREA ES-043213/D</oddFooter>
  </headerFooter>
  <rowBreaks count="1" manualBreakCount="1">
    <brk id="32" max="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Q199"/>
  <sheetViews>
    <sheetView showGridLines="0" view="pageBreakPreview" zoomScale="80" zoomScaleNormal="80" zoomScaleSheetLayoutView="80" workbookViewId="0">
      <selection activeCell="P112" sqref="P112"/>
    </sheetView>
  </sheetViews>
  <sheetFormatPr defaultColWidth="10.7109375" defaultRowHeight="15" customHeight="1" x14ac:dyDescent="0.2"/>
  <cols>
    <col min="1" max="1" width="8.7109375" style="47" customWidth="1"/>
    <col min="2" max="2" width="85.7109375" style="56" customWidth="1"/>
    <col min="3" max="3" width="6.7109375" style="57" customWidth="1"/>
    <col min="4" max="4" width="1.7109375" style="54" customWidth="1"/>
    <col min="5" max="5" width="6.7109375" style="58" customWidth="1"/>
    <col min="6" max="6" width="6.7109375" style="57" customWidth="1"/>
    <col min="7" max="7" width="1.7109375" style="54" customWidth="1"/>
    <col min="8" max="8" width="6.7109375" style="58" customWidth="1"/>
    <col min="9" max="9" width="10.7109375" style="54" customWidth="1"/>
    <col min="10" max="10" width="13.85546875" style="54" customWidth="1"/>
    <col min="11" max="12" width="12.140625" style="54" customWidth="1"/>
    <col min="13" max="15" width="10.7109375" style="54" customWidth="1"/>
    <col min="16" max="16" width="11.5703125" style="54" bestFit="1" customWidth="1"/>
    <col min="17" max="17" width="10.7109375" style="54" customWidth="1"/>
    <col min="18" max="16384" width="10.7109375" style="47"/>
  </cols>
  <sheetData>
    <row r="1" spans="1:17" ht="15" customHeight="1" x14ac:dyDescent="0.2">
      <c r="A1" s="290" t="s">
        <v>26</v>
      </c>
      <c r="B1" s="277"/>
      <c r="C1" s="277"/>
      <c r="D1" s="277"/>
      <c r="E1" s="277"/>
      <c r="F1" s="277"/>
      <c r="G1" s="277"/>
      <c r="H1" s="277"/>
      <c r="I1" s="277"/>
      <c r="J1" s="277"/>
      <c r="K1" s="277"/>
      <c r="L1" s="277"/>
      <c r="M1" s="277"/>
      <c r="N1" s="277"/>
      <c r="O1" s="277"/>
      <c r="P1" s="277"/>
      <c r="Q1" s="291"/>
    </row>
    <row r="2" spans="1:17" ht="15" customHeight="1" x14ac:dyDescent="0.2">
      <c r="A2" s="288" t="s">
        <v>69</v>
      </c>
      <c r="B2" s="289"/>
      <c r="C2" s="48"/>
      <c r="D2" s="49"/>
      <c r="E2" s="50"/>
      <c r="F2" s="48"/>
      <c r="G2" s="49"/>
      <c r="H2" s="50"/>
      <c r="I2" s="51"/>
      <c r="J2" s="51"/>
      <c r="K2" s="51"/>
      <c r="L2" s="51"/>
      <c r="M2" s="51"/>
      <c r="N2" s="51"/>
      <c r="O2" s="51"/>
      <c r="P2" s="51"/>
      <c r="Q2" s="52"/>
    </row>
    <row r="3" spans="1:17" ht="15" customHeight="1" x14ac:dyDescent="0.2">
      <c r="A3" s="288" t="s">
        <v>70</v>
      </c>
      <c r="B3" s="289"/>
      <c r="C3" s="48"/>
      <c r="D3" s="49"/>
      <c r="E3" s="50"/>
      <c r="F3" s="48"/>
      <c r="G3" s="49"/>
      <c r="H3" s="50"/>
      <c r="I3" s="51"/>
      <c r="J3" s="51"/>
      <c r="K3" s="51"/>
      <c r="L3" s="51"/>
      <c r="M3" s="51"/>
      <c r="N3" s="292" t="s">
        <v>223</v>
      </c>
      <c r="O3" s="292"/>
      <c r="P3" s="292"/>
      <c r="Q3" s="293"/>
    </row>
    <row r="4" spans="1:17" s="54" customFormat="1" ht="15" customHeight="1" x14ac:dyDescent="0.2">
      <c r="A4" s="307" t="s">
        <v>140</v>
      </c>
      <c r="B4" s="308"/>
      <c r="C4" s="48"/>
      <c r="D4" s="49"/>
      <c r="E4" s="53"/>
      <c r="F4" s="48"/>
      <c r="G4" s="49"/>
      <c r="H4" s="50"/>
      <c r="I4" s="51"/>
      <c r="J4" s="51"/>
      <c r="K4" s="51"/>
      <c r="L4" s="51"/>
      <c r="M4" s="51"/>
      <c r="N4" s="51"/>
      <c r="O4" s="51"/>
      <c r="P4" s="51"/>
      <c r="Q4" s="52"/>
    </row>
    <row r="5" spans="1:17" s="54" customFormat="1" ht="15" customHeight="1" x14ac:dyDescent="0.2">
      <c r="A5" s="309"/>
      <c r="B5" s="310"/>
      <c r="C5" s="48"/>
      <c r="D5" s="49"/>
      <c r="E5" s="53"/>
      <c r="F5" s="48"/>
      <c r="G5" s="49"/>
      <c r="H5" s="50"/>
      <c r="I5" s="51"/>
      <c r="J5" s="51"/>
      <c r="K5" s="51"/>
      <c r="L5" s="51"/>
      <c r="M5" s="51"/>
      <c r="N5" s="51"/>
      <c r="O5" s="51"/>
      <c r="P5" s="51"/>
      <c r="Q5" s="52"/>
    </row>
    <row r="6" spans="1:17" s="55" customFormat="1" ht="23.25" customHeight="1" x14ac:dyDescent="0.2">
      <c r="A6" s="294" t="s">
        <v>3</v>
      </c>
      <c r="B6" s="296" t="s">
        <v>5</v>
      </c>
      <c r="C6" s="298" t="s">
        <v>41</v>
      </c>
      <c r="D6" s="299"/>
      <c r="E6" s="299"/>
      <c r="F6" s="299"/>
      <c r="G6" s="299"/>
      <c r="H6" s="300"/>
      <c r="I6" s="301" t="s">
        <v>40</v>
      </c>
      <c r="J6" s="311" t="s">
        <v>14</v>
      </c>
      <c r="K6" s="313" t="s">
        <v>44</v>
      </c>
      <c r="L6" s="305" t="s">
        <v>45</v>
      </c>
      <c r="M6" s="305" t="s">
        <v>47</v>
      </c>
      <c r="N6" s="305" t="s">
        <v>46</v>
      </c>
      <c r="O6" s="305" t="s">
        <v>166</v>
      </c>
      <c r="P6" s="303" t="s">
        <v>13</v>
      </c>
      <c r="Q6" s="301" t="s">
        <v>37</v>
      </c>
    </row>
    <row r="7" spans="1:17" s="55" customFormat="1" ht="23.25" customHeight="1" x14ac:dyDescent="0.2">
      <c r="A7" s="295"/>
      <c r="B7" s="297"/>
      <c r="C7" s="298" t="s">
        <v>42</v>
      </c>
      <c r="D7" s="299"/>
      <c r="E7" s="300"/>
      <c r="F7" s="298" t="s">
        <v>43</v>
      </c>
      <c r="G7" s="299"/>
      <c r="H7" s="300"/>
      <c r="I7" s="302"/>
      <c r="J7" s="312"/>
      <c r="K7" s="314"/>
      <c r="L7" s="306"/>
      <c r="M7" s="306"/>
      <c r="N7" s="306"/>
      <c r="O7" s="306"/>
      <c r="P7" s="304"/>
      <c r="Q7" s="302"/>
    </row>
    <row r="8" spans="1:17" s="130" customFormat="1" ht="15" customHeight="1" x14ac:dyDescent="0.2">
      <c r="A8" s="118" t="s">
        <v>34</v>
      </c>
      <c r="B8" s="119" t="str">
        <f>'Planilha Orçamentária'!D8</f>
        <v>SERVIÇOS PRELIMINARES / CANTEIRO DE OBRAS</v>
      </c>
      <c r="C8" s="120"/>
      <c r="D8" s="121"/>
      <c r="E8" s="122"/>
      <c r="F8" s="120"/>
      <c r="G8" s="123"/>
      <c r="H8" s="122"/>
      <c r="I8" s="124"/>
      <c r="J8" s="125"/>
      <c r="K8" s="126"/>
      <c r="L8" s="125"/>
      <c r="M8" s="127"/>
      <c r="N8" s="125"/>
      <c r="O8" s="127"/>
      <c r="P8" s="128"/>
      <c r="Q8" s="129"/>
    </row>
    <row r="9" spans="1:17" s="133" customFormat="1" ht="15" customHeight="1" x14ac:dyDescent="0.2">
      <c r="A9" s="131" t="s">
        <v>49</v>
      </c>
      <c r="B9" s="283" t="str">
        <f>'Planilha Orçamentária'!D9</f>
        <v>Barracão em chapa compensada 12mm e pont. 8x8cm, piso cimentado e cobertura de telhas fibrocimento 6mm, incl. ponto de luz</v>
      </c>
      <c r="C9" s="284"/>
      <c r="D9" s="284"/>
      <c r="E9" s="284"/>
      <c r="F9" s="284"/>
      <c r="G9" s="284"/>
      <c r="H9" s="284"/>
      <c r="I9" s="284"/>
      <c r="J9" s="284"/>
      <c r="K9" s="284"/>
      <c r="L9" s="284"/>
      <c r="M9" s="284"/>
      <c r="N9" s="284"/>
      <c r="O9" s="284"/>
      <c r="P9" s="285"/>
      <c r="Q9" s="132"/>
    </row>
    <row r="10" spans="1:17" s="133" customFormat="1" ht="15" customHeight="1" x14ac:dyDescent="0.2">
      <c r="A10" s="131"/>
      <c r="B10" s="134" t="s">
        <v>24</v>
      </c>
      <c r="C10" s="135"/>
      <c r="D10" s="136"/>
      <c r="E10" s="137"/>
      <c r="F10" s="135"/>
      <c r="G10" s="138"/>
      <c r="H10" s="137"/>
      <c r="I10" s="139"/>
      <c r="J10" s="140">
        <v>1</v>
      </c>
      <c r="K10" s="141">
        <v>5</v>
      </c>
      <c r="L10" s="140">
        <v>3</v>
      </c>
      <c r="M10" s="140"/>
      <c r="N10" s="140">
        <v>15</v>
      </c>
      <c r="O10" s="140"/>
      <c r="P10" s="142">
        <v>15</v>
      </c>
      <c r="Q10" s="132"/>
    </row>
    <row r="11" spans="1:17" s="133" customFormat="1" ht="15" customHeight="1" x14ac:dyDescent="0.2">
      <c r="A11" s="131"/>
      <c r="B11" s="143" t="s">
        <v>14</v>
      </c>
      <c r="C11" s="144"/>
      <c r="D11" s="145"/>
      <c r="E11" s="146"/>
      <c r="F11" s="144"/>
      <c r="G11" s="147"/>
      <c r="H11" s="146"/>
      <c r="I11" s="148"/>
      <c r="J11" s="148"/>
      <c r="K11" s="149"/>
      <c r="L11" s="149"/>
      <c r="M11" s="149"/>
      <c r="N11" s="149"/>
      <c r="O11" s="149"/>
      <c r="P11" s="150">
        <v>15</v>
      </c>
      <c r="Q11" s="151" t="s">
        <v>8</v>
      </c>
    </row>
    <row r="12" spans="1:17" s="133" customFormat="1" ht="15" customHeight="1" x14ac:dyDescent="0.2">
      <c r="A12" s="131"/>
      <c r="B12" s="134"/>
      <c r="C12" s="135"/>
      <c r="D12" s="136"/>
      <c r="E12" s="137"/>
      <c r="F12" s="135"/>
      <c r="G12" s="138"/>
      <c r="H12" s="137"/>
      <c r="I12" s="139"/>
      <c r="J12" s="140"/>
      <c r="K12" s="141"/>
      <c r="L12" s="140"/>
      <c r="M12" s="140"/>
      <c r="N12" s="140"/>
      <c r="O12" s="140"/>
      <c r="P12" s="142"/>
      <c r="Q12" s="132"/>
    </row>
    <row r="13" spans="1:17" s="153" customFormat="1" ht="15" customHeight="1" x14ac:dyDescent="0.2">
      <c r="A13" s="131" t="s">
        <v>50</v>
      </c>
      <c r="B13" s="283" t="str">
        <f>'Planilha Orçamentária'!D10</f>
        <v>Placa de obra nas dimensões de 3,0 x 6,0 m, padrão DER-ES</v>
      </c>
      <c r="C13" s="284"/>
      <c r="D13" s="284"/>
      <c r="E13" s="284"/>
      <c r="F13" s="284"/>
      <c r="G13" s="284"/>
      <c r="H13" s="284"/>
      <c r="I13" s="284"/>
      <c r="J13" s="284"/>
      <c r="K13" s="284"/>
      <c r="L13" s="284"/>
      <c r="M13" s="284"/>
      <c r="N13" s="284"/>
      <c r="O13" s="284"/>
      <c r="P13" s="285"/>
      <c r="Q13" s="132"/>
    </row>
    <row r="14" spans="1:17" s="133" customFormat="1" ht="15" customHeight="1" x14ac:dyDescent="0.2">
      <c r="A14" s="131"/>
      <c r="B14" s="134" t="s">
        <v>24</v>
      </c>
      <c r="C14" s="135"/>
      <c r="D14" s="136"/>
      <c r="E14" s="137"/>
      <c r="F14" s="135"/>
      <c r="G14" s="138"/>
      <c r="H14" s="137"/>
      <c r="I14" s="139"/>
      <c r="J14" s="140">
        <v>1</v>
      </c>
      <c r="K14" s="141">
        <v>6</v>
      </c>
      <c r="L14" s="140">
        <v>3</v>
      </c>
      <c r="M14" s="140"/>
      <c r="N14" s="140">
        <f>L14*K14</f>
        <v>18</v>
      </c>
      <c r="O14" s="140"/>
      <c r="P14" s="142">
        <f>N14</f>
        <v>18</v>
      </c>
      <c r="Q14" s="132"/>
    </row>
    <row r="15" spans="1:17" s="133" customFormat="1" ht="15" customHeight="1" x14ac:dyDescent="0.2">
      <c r="A15" s="131"/>
      <c r="B15" s="143" t="s">
        <v>14</v>
      </c>
      <c r="C15" s="144"/>
      <c r="D15" s="145"/>
      <c r="E15" s="146"/>
      <c r="F15" s="144"/>
      <c r="G15" s="147"/>
      <c r="H15" s="146"/>
      <c r="I15" s="148"/>
      <c r="J15" s="148"/>
      <c r="K15" s="149"/>
      <c r="L15" s="149"/>
      <c r="M15" s="149"/>
      <c r="N15" s="149"/>
      <c r="O15" s="149"/>
      <c r="P15" s="150">
        <f>P14</f>
        <v>18</v>
      </c>
      <c r="Q15" s="151" t="s">
        <v>8</v>
      </c>
    </row>
    <row r="16" spans="1:17" s="133" customFormat="1" ht="15" customHeight="1" x14ac:dyDescent="0.2">
      <c r="A16" s="131"/>
      <c r="B16" s="134"/>
      <c r="C16" s="135"/>
      <c r="D16" s="136"/>
      <c r="E16" s="137"/>
      <c r="F16" s="135"/>
      <c r="G16" s="138"/>
      <c r="H16" s="137"/>
      <c r="I16" s="139"/>
      <c r="J16" s="140"/>
      <c r="K16" s="141"/>
      <c r="L16" s="140"/>
      <c r="M16" s="140"/>
      <c r="N16" s="140"/>
      <c r="O16" s="140"/>
      <c r="P16" s="142"/>
      <c r="Q16" s="132"/>
    </row>
    <row r="17" spans="1:17" s="130" customFormat="1" ht="15" customHeight="1" x14ac:dyDescent="0.2">
      <c r="A17" s="158" t="s">
        <v>33</v>
      </c>
      <c r="B17" s="119" t="str">
        <f>'Planilha Orçamentária'!D13</f>
        <v>ELEVAÇÃO DE POÇO DE VISITA</v>
      </c>
      <c r="C17" s="120"/>
      <c r="D17" s="121"/>
      <c r="E17" s="122"/>
      <c r="F17" s="120"/>
      <c r="G17" s="123"/>
      <c r="H17" s="122"/>
      <c r="I17" s="124"/>
      <c r="J17" s="125"/>
      <c r="K17" s="126"/>
      <c r="L17" s="125"/>
      <c r="M17" s="127"/>
      <c r="N17" s="125"/>
      <c r="O17" s="127"/>
      <c r="P17" s="128"/>
      <c r="Q17" s="129"/>
    </row>
    <row r="18" spans="1:17" s="133" customFormat="1" ht="12.75" x14ac:dyDescent="0.2">
      <c r="A18" s="131" t="s">
        <v>51</v>
      </c>
      <c r="B18" s="283" t="str">
        <f>'Planilha Orçamentária'!D14</f>
        <v>Pescoço de poço de visita, diâm. = 0,60 m, fornecimento, assentamento e transporte</v>
      </c>
      <c r="C18" s="284"/>
      <c r="D18" s="284"/>
      <c r="E18" s="284"/>
      <c r="F18" s="284"/>
      <c r="G18" s="284"/>
      <c r="H18" s="284"/>
      <c r="I18" s="284"/>
      <c r="J18" s="284"/>
      <c r="K18" s="284"/>
      <c r="L18" s="284"/>
      <c r="M18" s="284"/>
      <c r="N18" s="284"/>
      <c r="O18" s="284"/>
      <c r="P18" s="285"/>
      <c r="Q18" s="132"/>
    </row>
    <row r="19" spans="1:17" s="159" customFormat="1" ht="15" customHeight="1" x14ac:dyDescent="0.2">
      <c r="A19" s="131"/>
      <c r="B19" s="134" t="s">
        <v>113</v>
      </c>
      <c r="C19" s="135"/>
      <c r="D19" s="136"/>
      <c r="E19" s="137"/>
      <c r="F19" s="135"/>
      <c r="G19" s="138"/>
      <c r="H19" s="137"/>
      <c r="I19" s="139"/>
      <c r="J19" s="140">
        <v>61</v>
      </c>
      <c r="K19" s="141">
        <v>0.03</v>
      </c>
      <c r="L19" s="140"/>
      <c r="M19" s="140"/>
      <c r="N19" s="140"/>
      <c r="O19" s="140"/>
      <c r="P19" s="142">
        <f>TRUNC(K19*J19,2)</f>
        <v>1.83</v>
      </c>
      <c r="Q19" s="132"/>
    </row>
    <row r="20" spans="1:17" s="133" customFormat="1" ht="15" customHeight="1" x14ac:dyDescent="0.2">
      <c r="A20" s="131"/>
      <c r="B20" s="143" t="s">
        <v>14</v>
      </c>
      <c r="C20" s="144"/>
      <c r="D20" s="145"/>
      <c r="E20" s="146"/>
      <c r="F20" s="144"/>
      <c r="G20" s="147"/>
      <c r="H20" s="146"/>
      <c r="I20" s="148"/>
      <c r="J20" s="148"/>
      <c r="K20" s="160">
        <v>1734.9999999999998</v>
      </c>
      <c r="L20" s="149"/>
      <c r="M20" s="149"/>
      <c r="N20" s="149"/>
      <c r="O20" s="149"/>
      <c r="P20" s="150">
        <f>P19</f>
        <v>1.83</v>
      </c>
      <c r="Q20" s="151" t="s">
        <v>7</v>
      </c>
    </row>
    <row r="21" spans="1:17" s="133" customFormat="1" ht="15" customHeight="1" x14ac:dyDescent="0.2">
      <c r="A21" s="131"/>
      <c r="B21" s="134"/>
      <c r="C21" s="135"/>
      <c r="D21" s="136"/>
      <c r="E21" s="137"/>
      <c r="F21" s="135"/>
      <c r="G21" s="138"/>
      <c r="H21" s="137"/>
      <c r="I21" s="139"/>
      <c r="J21" s="140"/>
      <c r="K21" s="141"/>
      <c r="L21" s="140"/>
      <c r="M21" s="140"/>
      <c r="N21" s="140"/>
      <c r="O21" s="140"/>
      <c r="P21" s="142"/>
      <c r="Q21" s="132"/>
    </row>
    <row r="22" spans="1:17" s="153" customFormat="1" ht="15" customHeight="1" x14ac:dyDescent="0.2">
      <c r="A22" s="131" t="s">
        <v>109</v>
      </c>
      <c r="B22" s="283" t="str">
        <f>'Planilha Orçamentária'!D15</f>
        <v>Assentamento de tampão de ferro fundido 600 mm</v>
      </c>
      <c r="C22" s="284"/>
      <c r="D22" s="284"/>
      <c r="E22" s="284"/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5"/>
      <c r="Q22" s="132"/>
    </row>
    <row r="23" spans="1:17" s="153" customFormat="1" ht="15" customHeight="1" x14ac:dyDescent="0.2">
      <c r="A23" s="131"/>
      <c r="B23" s="134" t="s">
        <v>115</v>
      </c>
      <c r="C23" s="135"/>
      <c r="D23" s="136"/>
      <c r="E23" s="137"/>
      <c r="F23" s="135"/>
      <c r="G23" s="138"/>
      <c r="H23" s="137"/>
      <c r="I23" s="162"/>
      <c r="J23" s="163">
        <v>61</v>
      </c>
      <c r="K23" s="141"/>
      <c r="L23" s="162"/>
      <c r="M23" s="162"/>
      <c r="N23" s="162"/>
      <c r="O23" s="140"/>
      <c r="P23" s="142">
        <v>61</v>
      </c>
      <c r="Q23" s="132"/>
    </row>
    <row r="24" spans="1:17" s="133" customFormat="1" ht="15" customHeight="1" x14ac:dyDescent="0.2">
      <c r="A24" s="131"/>
      <c r="B24" s="143" t="s">
        <v>14</v>
      </c>
      <c r="C24" s="144"/>
      <c r="D24" s="145"/>
      <c r="E24" s="146"/>
      <c r="F24" s="144"/>
      <c r="G24" s="147"/>
      <c r="H24" s="146"/>
      <c r="I24" s="148"/>
      <c r="J24" s="148"/>
      <c r="K24" s="149"/>
      <c r="L24" s="149"/>
      <c r="M24" s="149"/>
      <c r="N24" s="149"/>
      <c r="O24" s="149"/>
      <c r="P24" s="150">
        <f>P23</f>
        <v>61</v>
      </c>
      <c r="Q24" s="151" t="s">
        <v>6</v>
      </c>
    </row>
    <row r="25" spans="1:17" s="133" customFormat="1" ht="15" customHeight="1" x14ac:dyDescent="0.2">
      <c r="A25" s="131"/>
      <c r="B25" s="134"/>
      <c r="C25" s="135"/>
      <c r="D25" s="136"/>
      <c r="E25" s="137"/>
      <c r="F25" s="135"/>
      <c r="G25" s="138"/>
      <c r="H25" s="137"/>
      <c r="I25" s="139"/>
      <c r="J25" s="140"/>
      <c r="K25" s="141"/>
      <c r="L25" s="140"/>
      <c r="M25" s="140"/>
      <c r="N25" s="140"/>
      <c r="O25" s="140"/>
      <c r="P25" s="142"/>
      <c r="Q25" s="132"/>
    </row>
    <row r="26" spans="1:17" s="153" customFormat="1" ht="15" customHeight="1" x14ac:dyDescent="0.2">
      <c r="A26" s="131" t="s">
        <v>110</v>
      </c>
      <c r="B26" s="283" t="str">
        <f>'Planilha Orçamentária'!D16</f>
        <v>Demolição manual de concreto armado, com reaproveitamento de tampão</v>
      </c>
      <c r="C26" s="284"/>
      <c r="D26" s="284"/>
      <c r="E26" s="284"/>
      <c r="F26" s="284"/>
      <c r="G26" s="284"/>
      <c r="H26" s="284"/>
      <c r="I26" s="284"/>
      <c r="J26" s="284"/>
      <c r="K26" s="284"/>
      <c r="L26" s="284"/>
      <c r="M26" s="284"/>
      <c r="N26" s="284"/>
      <c r="O26" s="284"/>
      <c r="P26" s="285"/>
      <c r="Q26" s="132"/>
    </row>
    <row r="27" spans="1:17" s="133" customFormat="1" ht="15" customHeight="1" x14ac:dyDescent="0.2">
      <c r="A27" s="131"/>
      <c r="B27" s="134" t="s">
        <v>114</v>
      </c>
      <c r="C27" s="135"/>
      <c r="D27" s="136"/>
      <c r="E27" s="137"/>
      <c r="F27" s="135"/>
      <c r="G27" s="138"/>
      <c r="H27" s="137"/>
      <c r="I27" s="139"/>
      <c r="J27" s="140">
        <v>61</v>
      </c>
      <c r="K27" s="141"/>
      <c r="L27" s="140"/>
      <c r="M27" s="164"/>
      <c r="N27" s="140"/>
      <c r="O27" s="165">
        <f>P30</f>
        <v>0.10761</v>
      </c>
      <c r="P27" s="142">
        <f>O27*J27</f>
        <v>6.5642100000000001</v>
      </c>
      <c r="Q27" s="132"/>
    </row>
    <row r="28" spans="1:17" s="133" customFormat="1" ht="15" customHeight="1" x14ac:dyDescent="0.2">
      <c r="A28" s="190"/>
      <c r="B28" s="187" t="s">
        <v>163</v>
      </c>
      <c r="C28" s="176"/>
      <c r="D28" s="177"/>
      <c r="E28" s="178"/>
      <c r="F28" s="176"/>
      <c r="G28" s="179"/>
      <c r="H28" s="178"/>
      <c r="I28" s="180"/>
      <c r="J28" s="181"/>
      <c r="K28" s="185">
        <v>1</v>
      </c>
      <c r="L28" s="186">
        <v>1</v>
      </c>
      <c r="M28" s="184"/>
      <c r="N28" s="186">
        <f>L28*K28</f>
        <v>1</v>
      </c>
      <c r="O28" s="183"/>
      <c r="P28" s="188">
        <f>N28</f>
        <v>1</v>
      </c>
      <c r="Q28" s="132"/>
    </row>
    <row r="29" spans="1:17" s="133" customFormat="1" ht="15" customHeight="1" x14ac:dyDescent="0.2">
      <c r="A29" s="190"/>
      <c r="B29" s="187" t="s">
        <v>164</v>
      </c>
      <c r="C29" s="176"/>
      <c r="D29" s="177"/>
      <c r="E29" s="178"/>
      <c r="F29" s="176"/>
      <c r="G29" s="179"/>
      <c r="H29" s="178"/>
      <c r="I29" s="180"/>
      <c r="J29" s="181"/>
      <c r="K29" s="182"/>
      <c r="L29" s="183"/>
      <c r="M29" s="184"/>
      <c r="N29" s="183">
        <f>3.14*0.3^2</f>
        <v>0.28260000000000002</v>
      </c>
      <c r="O29" s="183"/>
      <c r="P29" s="189">
        <f>N29</f>
        <v>0.28260000000000002</v>
      </c>
      <c r="Q29" s="132"/>
    </row>
    <row r="30" spans="1:17" s="133" customFormat="1" ht="15" customHeight="1" x14ac:dyDescent="0.2">
      <c r="A30" s="190"/>
      <c r="B30" s="187" t="s">
        <v>165</v>
      </c>
      <c r="C30" s="176"/>
      <c r="D30" s="177"/>
      <c r="E30" s="178"/>
      <c r="F30" s="176"/>
      <c r="G30" s="179"/>
      <c r="H30" s="178"/>
      <c r="I30" s="180"/>
      <c r="J30" s="181"/>
      <c r="K30" s="182"/>
      <c r="L30" s="183"/>
      <c r="M30" s="184">
        <v>0.15</v>
      </c>
      <c r="N30" s="183">
        <f>N28-N29</f>
        <v>0.71740000000000004</v>
      </c>
      <c r="O30" s="183"/>
      <c r="P30" s="189">
        <f>N30*M30</f>
        <v>0.10761</v>
      </c>
      <c r="Q30" s="132"/>
    </row>
    <row r="31" spans="1:17" s="133" customFormat="1" ht="15" customHeight="1" x14ac:dyDescent="0.2">
      <c r="A31" s="131"/>
      <c r="B31" s="167" t="s">
        <v>14</v>
      </c>
      <c r="C31" s="168"/>
      <c r="D31" s="169"/>
      <c r="E31" s="170"/>
      <c r="F31" s="168"/>
      <c r="G31" s="171"/>
      <c r="H31" s="170"/>
      <c r="I31" s="172"/>
      <c r="J31" s="172"/>
      <c r="K31" s="173"/>
      <c r="L31" s="173"/>
      <c r="M31" s="173"/>
      <c r="N31" s="173"/>
      <c r="O31" s="173"/>
      <c r="P31" s="174">
        <f>SUM(P27:P27)</f>
        <v>6.5642100000000001</v>
      </c>
      <c r="Q31" s="175" t="s">
        <v>12</v>
      </c>
    </row>
    <row r="32" spans="1:17" s="133" customFormat="1" ht="15" customHeight="1" x14ac:dyDescent="0.2">
      <c r="A32" s="131"/>
      <c r="B32" s="134"/>
      <c r="C32" s="135"/>
      <c r="D32" s="136"/>
      <c r="E32" s="137"/>
      <c r="F32" s="135"/>
      <c r="G32" s="138"/>
      <c r="H32" s="137"/>
      <c r="I32" s="139"/>
      <c r="J32" s="140"/>
      <c r="K32" s="141"/>
      <c r="L32" s="140"/>
      <c r="M32" s="140"/>
      <c r="N32" s="140"/>
      <c r="O32" s="140"/>
      <c r="P32" s="142"/>
      <c r="Q32" s="132"/>
    </row>
    <row r="33" spans="1:17" s="133" customFormat="1" ht="15" customHeight="1" x14ac:dyDescent="0.2">
      <c r="A33" s="191" t="s">
        <v>32</v>
      </c>
      <c r="B33" s="192" t="str">
        <f>'Planilha Orçamentária'!D19</f>
        <v>RECAPEAMENTO ASFÁLTICO</v>
      </c>
      <c r="C33" s="135"/>
      <c r="D33" s="136"/>
      <c r="E33" s="137"/>
      <c r="F33" s="135"/>
      <c r="G33" s="138"/>
      <c r="H33" s="137"/>
      <c r="I33" s="139"/>
      <c r="J33" s="140"/>
      <c r="K33" s="141"/>
      <c r="L33" s="140"/>
      <c r="M33" s="140"/>
      <c r="N33" s="140"/>
      <c r="O33" s="140"/>
      <c r="P33" s="142"/>
      <c r="Q33" s="132"/>
    </row>
    <row r="34" spans="1:17" s="111" customFormat="1" ht="15" customHeight="1" x14ac:dyDescent="0.2">
      <c r="A34" s="131" t="s">
        <v>52</v>
      </c>
      <c r="B34" s="283" t="str">
        <f>'Planilha Orçamentária'!D20</f>
        <v>Limpeza de superficies com jato de alta pressão de ar e água</v>
      </c>
      <c r="C34" s="284"/>
      <c r="D34" s="284"/>
      <c r="E34" s="284"/>
      <c r="F34" s="284"/>
      <c r="G34" s="284"/>
      <c r="H34" s="284"/>
      <c r="I34" s="284"/>
      <c r="J34" s="284"/>
      <c r="K34" s="284"/>
      <c r="L34" s="284"/>
      <c r="M34" s="284"/>
      <c r="N34" s="284"/>
      <c r="O34" s="284"/>
      <c r="P34" s="285"/>
      <c r="Q34" s="132"/>
    </row>
    <row r="35" spans="1:17" s="111" customFormat="1" ht="15" customHeight="1" x14ac:dyDescent="0.2">
      <c r="A35" s="131"/>
      <c r="B35" s="134" t="s">
        <v>118</v>
      </c>
      <c r="C35" s="135"/>
      <c r="D35" s="135"/>
      <c r="E35" s="135"/>
      <c r="F35" s="135"/>
      <c r="G35" s="135"/>
      <c r="H35" s="135"/>
      <c r="I35" s="162"/>
      <c r="J35" s="193">
        <v>1</v>
      </c>
      <c r="K35" s="141"/>
      <c r="L35" s="141"/>
      <c r="M35" s="140"/>
      <c r="N35" s="140">
        <v>4926.41</v>
      </c>
      <c r="O35" s="140"/>
      <c r="P35" s="142">
        <f>N35</f>
        <v>4926.41</v>
      </c>
      <c r="Q35" s="132"/>
    </row>
    <row r="36" spans="1:17" s="111" customFormat="1" ht="15" customHeight="1" x14ac:dyDescent="0.2">
      <c r="A36" s="131"/>
      <c r="B36" s="134" t="s">
        <v>119</v>
      </c>
      <c r="C36" s="135"/>
      <c r="D36" s="135"/>
      <c r="E36" s="135"/>
      <c r="F36" s="135"/>
      <c r="G36" s="135"/>
      <c r="H36" s="135"/>
      <c r="I36" s="162"/>
      <c r="J36" s="193">
        <v>1</v>
      </c>
      <c r="K36" s="141"/>
      <c r="L36" s="141"/>
      <c r="M36" s="140"/>
      <c r="N36" s="140">
        <v>2615.83</v>
      </c>
      <c r="O36" s="140"/>
      <c r="P36" s="142">
        <f t="shared" ref="P36:P48" si="0">N36</f>
        <v>2615.83</v>
      </c>
      <c r="Q36" s="132"/>
    </row>
    <row r="37" spans="1:17" s="110" customFormat="1" ht="15" customHeight="1" x14ac:dyDescent="0.2">
      <c r="A37" s="131"/>
      <c r="B37" s="134" t="s">
        <v>120</v>
      </c>
      <c r="C37" s="135"/>
      <c r="D37" s="135"/>
      <c r="E37" s="135"/>
      <c r="F37" s="135"/>
      <c r="G37" s="135"/>
      <c r="H37" s="135"/>
      <c r="I37" s="139"/>
      <c r="J37" s="193">
        <v>1</v>
      </c>
      <c r="K37" s="141"/>
      <c r="L37" s="141"/>
      <c r="M37" s="140"/>
      <c r="N37" s="140">
        <v>688.74</v>
      </c>
      <c r="O37" s="140"/>
      <c r="P37" s="142">
        <f t="shared" si="0"/>
        <v>688.74</v>
      </c>
      <c r="Q37" s="132"/>
    </row>
    <row r="38" spans="1:17" s="110" customFormat="1" ht="15" customHeight="1" x14ac:dyDescent="0.2">
      <c r="A38" s="131"/>
      <c r="B38" s="134" t="s">
        <v>121</v>
      </c>
      <c r="C38" s="135"/>
      <c r="D38" s="135"/>
      <c r="E38" s="135"/>
      <c r="F38" s="135"/>
      <c r="G38" s="135"/>
      <c r="H38" s="135"/>
      <c r="I38" s="139"/>
      <c r="J38" s="193">
        <v>1</v>
      </c>
      <c r="K38" s="141"/>
      <c r="L38" s="141"/>
      <c r="M38" s="140"/>
      <c r="N38" s="140">
        <v>899.26</v>
      </c>
      <c r="O38" s="140"/>
      <c r="P38" s="142">
        <f t="shared" si="0"/>
        <v>899.26</v>
      </c>
      <c r="Q38" s="132"/>
    </row>
    <row r="39" spans="1:17" s="110" customFormat="1" ht="15" customHeight="1" x14ac:dyDescent="0.2">
      <c r="A39" s="131"/>
      <c r="B39" s="134" t="s">
        <v>122</v>
      </c>
      <c r="C39" s="135"/>
      <c r="D39" s="135"/>
      <c r="E39" s="135"/>
      <c r="F39" s="135"/>
      <c r="G39" s="135"/>
      <c r="H39" s="135"/>
      <c r="I39" s="139"/>
      <c r="J39" s="193">
        <v>1</v>
      </c>
      <c r="K39" s="141"/>
      <c r="L39" s="141"/>
      <c r="M39" s="140"/>
      <c r="N39" s="140">
        <v>687.81</v>
      </c>
      <c r="O39" s="140"/>
      <c r="P39" s="142">
        <f t="shared" si="0"/>
        <v>687.81</v>
      </c>
      <c r="Q39" s="132"/>
    </row>
    <row r="40" spans="1:17" s="110" customFormat="1" ht="15" customHeight="1" x14ac:dyDescent="0.2">
      <c r="A40" s="131"/>
      <c r="B40" s="134" t="s">
        <v>123</v>
      </c>
      <c r="C40" s="135"/>
      <c r="D40" s="135"/>
      <c r="E40" s="135"/>
      <c r="F40" s="135"/>
      <c r="G40" s="135"/>
      <c r="H40" s="135"/>
      <c r="I40" s="139"/>
      <c r="J40" s="193">
        <v>1</v>
      </c>
      <c r="K40" s="141"/>
      <c r="L40" s="141"/>
      <c r="M40" s="140"/>
      <c r="N40" s="140">
        <v>796.11</v>
      </c>
      <c r="O40" s="140"/>
      <c r="P40" s="142">
        <f t="shared" si="0"/>
        <v>796.11</v>
      </c>
      <c r="Q40" s="132"/>
    </row>
    <row r="41" spans="1:17" s="110" customFormat="1" ht="15" customHeight="1" x14ac:dyDescent="0.2">
      <c r="A41" s="131"/>
      <c r="B41" s="134" t="s">
        <v>124</v>
      </c>
      <c r="C41" s="135"/>
      <c r="D41" s="135"/>
      <c r="E41" s="135"/>
      <c r="F41" s="135"/>
      <c r="G41" s="135"/>
      <c r="H41" s="135"/>
      <c r="I41" s="139"/>
      <c r="J41" s="193">
        <v>1</v>
      </c>
      <c r="K41" s="141"/>
      <c r="L41" s="141"/>
      <c r="M41" s="140"/>
      <c r="N41" s="140">
        <v>3492.88</v>
      </c>
      <c r="O41" s="140"/>
      <c r="P41" s="142">
        <f t="shared" si="0"/>
        <v>3492.88</v>
      </c>
      <c r="Q41" s="132"/>
    </row>
    <row r="42" spans="1:17" s="110" customFormat="1" ht="15" customHeight="1" x14ac:dyDescent="0.2">
      <c r="A42" s="131"/>
      <c r="B42" s="134" t="s">
        <v>125</v>
      </c>
      <c r="C42" s="135"/>
      <c r="D42" s="135"/>
      <c r="E42" s="135"/>
      <c r="F42" s="135"/>
      <c r="G42" s="135"/>
      <c r="H42" s="135"/>
      <c r="I42" s="139"/>
      <c r="J42" s="193">
        <v>1</v>
      </c>
      <c r="K42" s="141"/>
      <c r="L42" s="141"/>
      <c r="M42" s="140"/>
      <c r="N42" s="140">
        <v>2899.62</v>
      </c>
      <c r="O42" s="140"/>
      <c r="P42" s="142">
        <f t="shared" si="0"/>
        <v>2899.62</v>
      </c>
      <c r="Q42" s="132"/>
    </row>
    <row r="43" spans="1:17" s="110" customFormat="1" ht="15" customHeight="1" x14ac:dyDescent="0.2">
      <c r="A43" s="131"/>
      <c r="B43" s="134" t="s">
        <v>126</v>
      </c>
      <c r="C43" s="135"/>
      <c r="D43" s="135"/>
      <c r="E43" s="135"/>
      <c r="F43" s="135"/>
      <c r="G43" s="135"/>
      <c r="H43" s="135"/>
      <c r="I43" s="139"/>
      <c r="J43" s="193">
        <v>1</v>
      </c>
      <c r="K43" s="141"/>
      <c r="L43" s="141"/>
      <c r="M43" s="140"/>
      <c r="N43" s="140">
        <v>448.02</v>
      </c>
      <c r="O43" s="140"/>
      <c r="P43" s="142">
        <f t="shared" si="0"/>
        <v>448.02</v>
      </c>
      <c r="Q43" s="132"/>
    </row>
    <row r="44" spans="1:17" s="110" customFormat="1" ht="15" customHeight="1" x14ac:dyDescent="0.2">
      <c r="A44" s="131"/>
      <c r="B44" s="134" t="s">
        <v>127</v>
      </c>
      <c r="C44" s="135"/>
      <c r="D44" s="135"/>
      <c r="E44" s="135"/>
      <c r="F44" s="135"/>
      <c r="G44" s="135"/>
      <c r="H44" s="135"/>
      <c r="I44" s="139"/>
      <c r="J44" s="193">
        <v>1</v>
      </c>
      <c r="K44" s="141"/>
      <c r="L44" s="141"/>
      <c r="M44" s="140"/>
      <c r="N44" s="140">
        <v>728.76</v>
      </c>
      <c r="O44" s="140"/>
      <c r="P44" s="142">
        <f t="shared" si="0"/>
        <v>728.76</v>
      </c>
      <c r="Q44" s="132"/>
    </row>
    <row r="45" spans="1:17" s="110" customFormat="1" ht="15" customHeight="1" x14ac:dyDescent="0.2">
      <c r="A45" s="131"/>
      <c r="B45" s="134" t="s">
        <v>129</v>
      </c>
      <c r="C45" s="135"/>
      <c r="D45" s="135"/>
      <c r="E45" s="135"/>
      <c r="F45" s="135"/>
      <c r="G45" s="135"/>
      <c r="H45" s="135"/>
      <c r="I45" s="139"/>
      <c r="J45" s="193">
        <v>1</v>
      </c>
      <c r="K45" s="141"/>
      <c r="L45" s="141"/>
      <c r="M45" s="140"/>
      <c r="N45" s="140">
        <v>4227.5200000000004</v>
      </c>
      <c r="O45" s="140"/>
      <c r="P45" s="142">
        <f t="shared" si="0"/>
        <v>4227.5200000000004</v>
      </c>
      <c r="Q45" s="132"/>
    </row>
    <row r="46" spans="1:17" s="110" customFormat="1" ht="15" customHeight="1" x14ac:dyDescent="0.2">
      <c r="A46" s="131"/>
      <c r="B46" s="134" t="s">
        <v>130</v>
      </c>
      <c r="C46" s="135"/>
      <c r="D46" s="135"/>
      <c r="E46" s="135"/>
      <c r="F46" s="135"/>
      <c r="G46" s="135"/>
      <c r="H46" s="135"/>
      <c r="I46" s="139"/>
      <c r="J46" s="193">
        <v>1</v>
      </c>
      <c r="K46" s="141"/>
      <c r="L46" s="141"/>
      <c r="M46" s="140"/>
      <c r="N46" s="140">
        <v>2276.7600000000002</v>
      </c>
      <c r="O46" s="140"/>
      <c r="P46" s="142">
        <f t="shared" si="0"/>
        <v>2276.7600000000002</v>
      </c>
      <c r="Q46" s="132"/>
    </row>
    <row r="47" spans="1:17" s="110" customFormat="1" ht="15" customHeight="1" x14ac:dyDescent="0.2">
      <c r="A47" s="131"/>
      <c r="B47" s="134" t="s">
        <v>131</v>
      </c>
      <c r="C47" s="135"/>
      <c r="D47" s="135"/>
      <c r="E47" s="135"/>
      <c r="F47" s="135"/>
      <c r="G47" s="135"/>
      <c r="H47" s="135"/>
      <c r="I47" s="139"/>
      <c r="J47" s="193">
        <v>1</v>
      </c>
      <c r="K47" s="141"/>
      <c r="L47" s="141"/>
      <c r="M47" s="140"/>
      <c r="N47" s="140">
        <v>175.34</v>
      </c>
      <c r="O47" s="140"/>
      <c r="P47" s="142">
        <f t="shared" si="0"/>
        <v>175.34</v>
      </c>
      <c r="Q47" s="132"/>
    </row>
    <row r="48" spans="1:17" s="110" customFormat="1" ht="15" customHeight="1" x14ac:dyDescent="0.2">
      <c r="A48" s="131"/>
      <c r="B48" s="134" t="s">
        <v>132</v>
      </c>
      <c r="C48" s="135"/>
      <c r="D48" s="135"/>
      <c r="E48" s="135"/>
      <c r="F48" s="135"/>
      <c r="G48" s="135"/>
      <c r="H48" s="135"/>
      <c r="I48" s="139"/>
      <c r="J48" s="193">
        <v>1</v>
      </c>
      <c r="K48" s="141"/>
      <c r="L48" s="141"/>
      <c r="M48" s="140"/>
      <c r="N48" s="133">
        <v>602.76</v>
      </c>
      <c r="O48" s="140"/>
      <c r="P48" s="142">
        <f t="shared" si="0"/>
        <v>602.76</v>
      </c>
      <c r="Q48" s="132"/>
    </row>
    <row r="49" spans="1:17" s="110" customFormat="1" ht="15" customHeight="1" x14ac:dyDescent="0.2">
      <c r="A49" s="131"/>
      <c r="B49" s="143" t="s">
        <v>14</v>
      </c>
      <c r="C49" s="144"/>
      <c r="D49" s="145"/>
      <c r="E49" s="146"/>
      <c r="F49" s="144"/>
      <c r="G49" s="147"/>
      <c r="H49" s="146"/>
      <c r="I49" s="148"/>
      <c r="J49" s="148"/>
      <c r="K49" s="149"/>
      <c r="L49" s="149"/>
      <c r="M49" s="149"/>
      <c r="N49" s="149"/>
      <c r="O49" s="149"/>
      <c r="P49" s="150">
        <f>SUM(P35:P48)</f>
        <v>25465.82</v>
      </c>
      <c r="Q49" s="151" t="s">
        <v>8</v>
      </c>
    </row>
    <row r="50" spans="1:17" s="133" customFormat="1" ht="15" customHeight="1" x14ac:dyDescent="0.2">
      <c r="A50" s="131"/>
      <c r="B50" s="134"/>
      <c r="C50" s="135"/>
      <c r="D50" s="135"/>
      <c r="E50" s="135"/>
      <c r="F50" s="135"/>
      <c r="G50" s="135"/>
      <c r="H50" s="135"/>
      <c r="I50" s="139"/>
      <c r="J50" s="193"/>
      <c r="K50" s="141"/>
      <c r="L50" s="141"/>
      <c r="M50" s="140"/>
      <c r="N50" s="140"/>
      <c r="O50" s="140"/>
      <c r="P50" s="142"/>
      <c r="Q50" s="132"/>
    </row>
    <row r="51" spans="1:17" s="153" customFormat="1" ht="15" customHeight="1" x14ac:dyDescent="0.2">
      <c r="A51" s="131" t="s">
        <v>53</v>
      </c>
      <c r="B51" s="283" t="str">
        <f>'Planilha Orçamentária'!D21</f>
        <v>Pintura de ligação com emulsão RR-1C</v>
      </c>
      <c r="C51" s="284"/>
      <c r="D51" s="284"/>
      <c r="E51" s="284"/>
      <c r="F51" s="284"/>
      <c r="G51" s="284"/>
      <c r="H51" s="284"/>
      <c r="I51" s="284"/>
      <c r="J51" s="284"/>
      <c r="K51" s="284"/>
      <c r="L51" s="284"/>
      <c r="M51" s="284"/>
      <c r="N51" s="284"/>
      <c r="O51" s="284"/>
      <c r="P51" s="285"/>
      <c r="Q51" s="132"/>
    </row>
    <row r="52" spans="1:17" s="133" customFormat="1" ht="15" customHeight="1" x14ac:dyDescent="0.2">
      <c r="A52" s="131"/>
      <c r="B52" s="134" t="s">
        <v>118</v>
      </c>
      <c r="C52" s="135"/>
      <c r="D52" s="135"/>
      <c r="E52" s="135"/>
      <c r="F52" s="135"/>
      <c r="G52" s="135"/>
      <c r="H52" s="135"/>
      <c r="I52" s="162"/>
      <c r="J52" s="193">
        <v>1</v>
      </c>
      <c r="K52" s="141"/>
      <c r="L52" s="141"/>
      <c r="M52" s="140"/>
      <c r="N52" s="140">
        <v>4926.41</v>
      </c>
      <c r="O52" s="140"/>
      <c r="P52" s="142">
        <f>N52</f>
        <v>4926.41</v>
      </c>
      <c r="Q52" s="132"/>
    </row>
    <row r="53" spans="1:17" s="133" customFormat="1" ht="15" customHeight="1" x14ac:dyDescent="0.2">
      <c r="A53" s="131"/>
      <c r="B53" s="134" t="s">
        <v>119</v>
      </c>
      <c r="C53" s="135"/>
      <c r="D53" s="135"/>
      <c r="E53" s="135"/>
      <c r="F53" s="135"/>
      <c r="G53" s="135"/>
      <c r="H53" s="135"/>
      <c r="I53" s="162"/>
      <c r="J53" s="193">
        <v>1</v>
      </c>
      <c r="K53" s="141"/>
      <c r="L53" s="141"/>
      <c r="M53" s="140"/>
      <c r="N53" s="140">
        <v>2615.83</v>
      </c>
      <c r="O53" s="140"/>
      <c r="P53" s="142">
        <f t="shared" ref="P53:P65" si="1">N53</f>
        <v>2615.83</v>
      </c>
      <c r="Q53" s="132"/>
    </row>
    <row r="54" spans="1:17" s="133" customFormat="1" ht="15" customHeight="1" x14ac:dyDescent="0.2">
      <c r="A54" s="131"/>
      <c r="B54" s="134" t="s">
        <v>120</v>
      </c>
      <c r="C54" s="135"/>
      <c r="D54" s="135"/>
      <c r="E54" s="135"/>
      <c r="F54" s="135"/>
      <c r="G54" s="135"/>
      <c r="H54" s="135"/>
      <c r="I54" s="139"/>
      <c r="J54" s="193">
        <v>1</v>
      </c>
      <c r="K54" s="141"/>
      <c r="L54" s="141"/>
      <c r="M54" s="140"/>
      <c r="N54" s="140">
        <v>688.74</v>
      </c>
      <c r="O54" s="140"/>
      <c r="P54" s="142">
        <f t="shared" si="1"/>
        <v>688.74</v>
      </c>
      <c r="Q54" s="132"/>
    </row>
    <row r="55" spans="1:17" s="153" customFormat="1" ht="15" customHeight="1" x14ac:dyDescent="0.2">
      <c r="A55" s="131"/>
      <c r="B55" s="134" t="s">
        <v>121</v>
      </c>
      <c r="C55" s="135"/>
      <c r="D55" s="135"/>
      <c r="E55" s="135"/>
      <c r="F55" s="135"/>
      <c r="G55" s="135"/>
      <c r="H55" s="135"/>
      <c r="I55" s="139"/>
      <c r="J55" s="193">
        <v>1</v>
      </c>
      <c r="K55" s="141"/>
      <c r="L55" s="141"/>
      <c r="M55" s="140"/>
      <c r="N55" s="140">
        <v>899.26</v>
      </c>
      <c r="O55" s="140"/>
      <c r="P55" s="142">
        <f t="shared" si="1"/>
        <v>899.26</v>
      </c>
      <c r="Q55" s="132"/>
    </row>
    <row r="56" spans="1:17" s="133" customFormat="1" ht="15" customHeight="1" x14ac:dyDescent="0.2">
      <c r="A56" s="131"/>
      <c r="B56" s="134" t="s">
        <v>122</v>
      </c>
      <c r="C56" s="135"/>
      <c r="D56" s="135"/>
      <c r="E56" s="135"/>
      <c r="F56" s="135"/>
      <c r="G56" s="135"/>
      <c r="H56" s="135"/>
      <c r="I56" s="139"/>
      <c r="J56" s="193">
        <v>1</v>
      </c>
      <c r="K56" s="141"/>
      <c r="L56" s="141"/>
      <c r="M56" s="140"/>
      <c r="N56" s="140">
        <v>687.81</v>
      </c>
      <c r="O56" s="140"/>
      <c r="P56" s="142">
        <f t="shared" si="1"/>
        <v>687.81</v>
      </c>
      <c r="Q56" s="132"/>
    </row>
    <row r="57" spans="1:17" s="133" customFormat="1" ht="15" customHeight="1" x14ac:dyDescent="0.2">
      <c r="A57" s="131"/>
      <c r="B57" s="134" t="s">
        <v>123</v>
      </c>
      <c r="C57" s="135"/>
      <c r="D57" s="135"/>
      <c r="E57" s="135"/>
      <c r="F57" s="135"/>
      <c r="G57" s="135"/>
      <c r="H57" s="135"/>
      <c r="I57" s="139"/>
      <c r="J57" s="193">
        <v>1</v>
      </c>
      <c r="K57" s="141"/>
      <c r="L57" s="141"/>
      <c r="M57" s="140"/>
      <c r="N57" s="140">
        <v>796.11</v>
      </c>
      <c r="O57" s="140"/>
      <c r="P57" s="142">
        <f t="shared" si="1"/>
        <v>796.11</v>
      </c>
      <c r="Q57" s="132"/>
    </row>
    <row r="58" spans="1:17" s="133" customFormat="1" ht="15" customHeight="1" x14ac:dyDescent="0.2">
      <c r="A58" s="131"/>
      <c r="B58" s="134" t="s">
        <v>124</v>
      </c>
      <c r="C58" s="135"/>
      <c r="D58" s="135"/>
      <c r="E58" s="135"/>
      <c r="F58" s="135"/>
      <c r="G58" s="135"/>
      <c r="H58" s="135"/>
      <c r="I58" s="139"/>
      <c r="J58" s="193">
        <v>1</v>
      </c>
      <c r="K58" s="141"/>
      <c r="L58" s="141"/>
      <c r="M58" s="140"/>
      <c r="N58" s="140">
        <v>3492.88</v>
      </c>
      <c r="O58" s="140"/>
      <c r="P58" s="142">
        <f t="shared" si="1"/>
        <v>3492.88</v>
      </c>
      <c r="Q58" s="132"/>
    </row>
    <row r="59" spans="1:17" s="133" customFormat="1" ht="15" customHeight="1" x14ac:dyDescent="0.2">
      <c r="A59" s="131"/>
      <c r="B59" s="134" t="s">
        <v>125</v>
      </c>
      <c r="C59" s="135"/>
      <c r="D59" s="135"/>
      <c r="E59" s="135"/>
      <c r="F59" s="135"/>
      <c r="G59" s="135"/>
      <c r="H59" s="135"/>
      <c r="I59" s="139"/>
      <c r="J59" s="193">
        <v>1</v>
      </c>
      <c r="K59" s="141"/>
      <c r="L59" s="141"/>
      <c r="M59" s="140"/>
      <c r="N59" s="140">
        <v>2899.62</v>
      </c>
      <c r="O59" s="140"/>
      <c r="P59" s="142">
        <f t="shared" si="1"/>
        <v>2899.62</v>
      </c>
      <c r="Q59" s="132"/>
    </row>
    <row r="60" spans="1:17" s="153" customFormat="1" ht="15" customHeight="1" x14ac:dyDescent="0.2">
      <c r="A60" s="131"/>
      <c r="B60" s="134" t="s">
        <v>126</v>
      </c>
      <c r="C60" s="135"/>
      <c r="D60" s="135"/>
      <c r="E60" s="135"/>
      <c r="F60" s="135"/>
      <c r="G60" s="135"/>
      <c r="H60" s="135"/>
      <c r="I60" s="139"/>
      <c r="J60" s="193">
        <v>1</v>
      </c>
      <c r="K60" s="141"/>
      <c r="L60" s="141"/>
      <c r="M60" s="140"/>
      <c r="N60" s="140">
        <v>448.02</v>
      </c>
      <c r="O60" s="140"/>
      <c r="P60" s="142">
        <f t="shared" si="1"/>
        <v>448.02</v>
      </c>
      <c r="Q60" s="132"/>
    </row>
    <row r="61" spans="1:17" s="133" customFormat="1" ht="15" customHeight="1" x14ac:dyDescent="0.2">
      <c r="A61" s="131"/>
      <c r="B61" s="134" t="s">
        <v>127</v>
      </c>
      <c r="C61" s="135"/>
      <c r="D61" s="135"/>
      <c r="E61" s="135"/>
      <c r="F61" s="135"/>
      <c r="G61" s="135"/>
      <c r="H61" s="135"/>
      <c r="I61" s="139"/>
      <c r="J61" s="193">
        <v>1</v>
      </c>
      <c r="K61" s="141"/>
      <c r="L61" s="141"/>
      <c r="M61" s="140"/>
      <c r="N61" s="140">
        <v>728.76</v>
      </c>
      <c r="O61" s="140"/>
      <c r="P61" s="142">
        <f t="shared" si="1"/>
        <v>728.76</v>
      </c>
      <c r="Q61" s="132"/>
    </row>
    <row r="62" spans="1:17" s="133" customFormat="1" ht="15" customHeight="1" x14ac:dyDescent="0.2">
      <c r="A62" s="131"/>
      <c r="B62" s="134" t="s">
        <v>129</v>
      </c>
      <c r="C62" s="135"/>
      <c r="D62" s="135"/>
      <c r="E62" s="135"/>
      <c r="F62" s="135"/>
      <c r="G62" s="135"/>
      <c r="H62" s="135"/>
      <c r="I62" s="139"/>
      <c r="J62" s="193">
        <v>1</v>
      </c>
      <c r="K62" s="141"/>
      <c r="L62" s="141"/>
      <c r="M62" s="140"/>
      <c r="N62" s="140">
        <v>4227.5200000000004</v>
      </c>
      <c r="O62" s="140"/>
      <c r="P62" s="142">
        <f t="shared" si="1"/>
        <v>4227.5200000000004</v>
      </c>
      <c r="Q62" s="132"/>
    </row>
    <row r="63" spans="1:17" s="133" customFormat="1" ht="15" customHeight="1" x14ac:dyDescent="0.2">
      <c r="A63" s="131"/>
      <c r="B63" s="134" t="s">
        <v>130</v>
      </c>
      <c r="C63" s="135"/>
      <c r="D63" s="135"/>
      <c r="E63" s="135"/>
      <c r="F63" s="135"/>
      <c r="G63" s="135"/>
      <c r="H63" s="135"/>
      <c r="I63" s="139"/>
      <c r="J63" s="193">
        <v>1</v>
      </c>
      <c r="K63" s="141"/>
      <c r="L63" s="141"/>
      <c r="M63" s="140"/>
      <c r="N63" s="140">
        <v>2276.7600000000002</v>
      </c>
      <c r="O63" s="140"/>
      <c r="P63" s="142">
        <f t="shared" si="1"/>
        <v>2276.7600000000002</v>
      </c>
      <c r="Q63" s="132"/>
    </row>
    <row r="64" spans="1:17" s="133" customFormat="1" ht="15" customHeight="1" x14ac:dyDescent="0.2">
      <c r="A64" s="131"/>
      <c r="B64" s="134" t="s">
        <v>131</v>
      </c>
      <c r="C64" s="135"/>
      <c r="D64" s="135"/>
      <c r="E64" s="135"/>
      <c r="F64" s="135"/>
      <c r="G64" s="135"/>
      <c r="H64" s="135"/>
      <c r="I64" s="139"/>
      <c r="J64" s="193">
        <v>1</v>
      </c>
      <c r="K64" s="141"/>
      <c r="L64" s="141"/>
      <c r="M64" s="140"/>
      <c r="N64" s="140">
        <v>175.34</v>
      </c>
      <c r="O64" s="140"/>
      <c r="P64" s="142">
        <f t="shared" si="1"/>
        <v>175.34</v>
      </c>
      <c r="Q64" s="132"/>
    </row>
    <row r="65" spans="1:17" s="153" customFormat="1" ht="15" customHeight="1" x14ac:dyDescent="0.2">
      <c r="A65" s="131"/>
      <c r="B65" s="134" t="s">
        <v>132</v>
      </c>
      <c r="C65" s="135"/>
      <c r="D65" s="135"/>
      <c r="E65" s="135"/>
      <c r="F65" s="135"/>
      <c r="G65" s="135"/>
      <c r="H65" s="135"/>
      <c r="I65" s="139"/>
      <c r="J65" s="193">
        <v>1</v>
      </c>
      <c r="K65" s="141"/>
      <c r="L65" s="141"/>
      <c r="M65" s="140"/>
      <c r="N65" s="133">
        <v>602.76</v>
      </c>
      <c r="O65" s="140"/>
      <c r="P65" s="142">
        <f t="shared" si="1"/>
        <v>602.76</v>
      </c>
      <c r="Q65" s="132"/>
    </row>
    <row r="66" spans="1:17" s="153" customFormat="1" ht="15" customHeight="1" x14ac:dyDescent="0.2">
      <c r="A66" s="131"/>
      <c r="B66" s="166" t="s">
        <v>169</v>
      </c>
      <c r="C66" s="135"/>
      <c r="D66" s="135"/>
      <c r="E66" s="135"/>
      <c r="F66" s="135"/>
      <c r="G66" s="135"/>
      <c r="H66" s="135"/>
      <c r="I66" s="139"/>
      <c r="J66" s="193">
        <v>0.05</v>
      </c>
      <c r="K66" s="141"/>
      <c r="L66" s="141"/>
      <c r="M66" s="140"/>
      <c r="N66" s="133">
        <f>SUM(N52:N65)</f>
        <v>25465.82</v>
      </c>
      <c r="O66" s="140"/>
      <c r="P66" s="142">
        <f>TRUNC(N66*J66,2)</f>
        <v>1273.29</v>
      </c>
      <c r="Q66" s="132"/>
    </row>
    <row r="67" spans="1:17" s="153" customFormat="1" ht="15" customHeight="1" x14ac:dyDescent="0.2">
      <c r="A67" s="131"/>
      <c r="B67" s="143" t="s">
        <v>14</v>
      </c>
      <c r="C67" s="144"/>
      <c r="D67" s="145"/>
      <c r="E67" s="146"/>
      <c r="F67" s="144"/>
      <c r="G67" s="147"/>
      <c r="H67" s="146"/>
      <c r="I67" s="148"/>
      <c r="J67" s="148"/>
      <c r="K67" s="149"/>
      <c r="L67" s="149"/>
      <c r="M67" s="149"/>
      <c r="N67" s="149"/>
      <c r="O67" s="149"/>
      <c r="P67" s="150">
        <f>SUM(P52:P66)</f>
        <v>26739.11</v>
      </c>
      <c r="Q67" s="151" t="s">
        <v>8</v>
      </c>
    </row>
    <row r="68" spans="1:17" s="153" customFormat="1" ht="15" customHeight="1" x14ac:dyDescent="0.2">
      <c r="A68" s="131"/>
      <c r="B68" s="134"/>
      <c r="C68" s="135"/>
      <c r="D68" s="136"/>
      <c r="E68" s="137"/>
      <c r="F68" s="135"/>
      <c r="G68" s="138"/>
      <c r="H68" s="137"/>
      <c r="I68" s="139"/>
      <c r="J68" s="140"/>
      <c r="K68" s="141"/>
      <c r="L68" s="140"/>
      <c r="M68" s="140"/>
      <c r="N68" s="140"/>
      <c r="O68" s="140"/>
      <c r="P68" s="142"/>
      <c r="Q68" s="132"/>
    </row>
    <row r="69" spans="1:17" s="133" customFormat="1" ht="15" customHeight="1" x14ac:dyDescent="0.2">
      <c r="A69" s="131" t="s">
        <v>54</v>
      </c>
      <c r="B69" s="283" t="str">
        <f>'Planilha Orçamentária'!D22</f>
        <v>CBUQ (camada pronta - binder) inclusive fornecimento e transporte comercial do CAP, exclusive transporte da massa</v>
      </c>
      <c r="C69" s="284"/>
      <c r="D69" s="284"/>
      <c r="E69" s="284"/>
      <c r="F69" s="284"/>
      <c r="G69" s="284"/>
      <c r="H69" s="284"/>
      <c r="I69" s="284"/>
      <c r="J69" s="284"/>
      <c r="K69" s="284"/>
      <c r="L69" s="284"/>
      <c r="M69" s="284"/>
      <c r="N69" s="284"/>
      <c r="O69" s="284"/>
      <c r="P69" s="285"/>
      <c r="Q69" s="132"/>
    </row>
    <row r="70" spans="1:17" s="133" customFormat="1" ht="15" customHeight="1" x14ac:dyDescent="0.2">
      <c r="A70" s="131"/>
      <c r="B70" s="315" t="s">
        <v>170</v>
      </c>
      <c r="C70" s="316"/>
      <c r="D70" s="136"/>
      <c r="E70" s="137"/>
      <c r="F70" s="135"/>
      <c r="G70" s="138"/>
      <c r="H70" s="137"/>
      <c r="I70" s="139"/>
      <c r="J70" s="207">
        <v>0.05</v>
      </c>
      <c r="K70" s="141"/>
      <c r="L70" s="141"/>
      <c r="M70" s="164">
        <v>0.03</v>
      </c>
      <c r="N70" s="140">
        <f>P66</f>
        <v>1273.29</v>
      </c>
      <c r="O70" s="140">
        <f>N70*M70</f>
        <v>38.198699999999995</v>
      </c>
      <c r="P70" s="142">
        <f>TRUNC(O70*2.34,2)</f>
        <v>89.38</v>
      </c>
      <c r="Q70" s="132"/>
    </row>
    <row r="71" spans="1:17" s="133" customFormat="1" ht="15" customHeight="1" x14ac:dyDescent="0.2">
      <c r="A71" s="131"/>
      <c r="B71" s="143" t="s">
        <v>14</v>
      </c>
      <c r="C71" s="144"/>
      <c r="D71" s="145"/>
      <c r="E71" s="146"/>
      <c r="F71" s="144"/>
      <c r="G71" s="147"/>
      <c r="H71" s="146"/>
      <c r="I71" s="148"/>
      <c r="J71" s="148"/>
      <c r="K71" s="149"/>
      <c r="L71" s="149"/>
      <c r="M71" s="149"/>
      <c r="N71" s="149"/>
      <c r="O71" s="149"/>
      <c r="P71" s="150">
        <f>SUM(P70:P70)</f>
        <v>89.38</v>
      </c>
      <c r="Q71" s="151" t="s">
        <v>153</v>
      </c>
    </row>
    <row r="72" spans="1:17" s="133" customFormat="1" ht="15" customHeight="1" x14ac:dyDescent="0.2">
      <c r="A72" s="131"/>
      <c r="B72" s="196"/>
      <c r="C72" s="197"/>
      <c r="D72" s="198"/>
      <c r="E72" s="199"/>
      <c r="F72" s="197"/>
      <c r="G72" s="200"/>
      <c r="H72" s="199"/>
      <c r="I72" s="139"/>
      <c r="J72" s="139"/>
      <c r="K72" s="201"/>
      <c r="L72" s="201"/>
      <c r="M72" s="201"/>
      <c r="N72" s="201"/>
      <c r="O72" s="201"/>
      <c r="P72" s="202"/>
      <c r="Q72" s="129"/>
    </row>
    <row r="73" spans="1:17" s="153" customFormat="1" ht="15" customHeight="1" x14ac:dyDescent="0.2">
      <c r="A73" s="131" t="s">
        <v>111</v>
      </c>
      <c r="B73" s="283" t="str">
        <f>'Planilha Orçamentária'!D23</f>
        <v>CBUQ (camada pronta - capa) inclusive fornecimento e transporte comercial do CAP, exclusive transporte da massa</v>
      </c>
      <c r="C73" s="284"/>
      <c r="D73" s="284"/>
      <c r="E73" s="284"/>
      <c r="F73" s="284"/>
      <c r="G73" s="284"/>
      <c r="H73" s="284"/>
      <c r="I73" s="284"/>
      <c r="J73" s="284"/>
      <c r="K73" s="284"/>
      <c r="L73" s="284"/>
      <c r="M73" s="284"/>
      <c r="N73" s="284"/>
      <c r="O73" s="284"/>
      <c r="P73" s="285"/>
      <c r="Q73" s="248"/>
    </row>
    <row r="74" spans="1:17" s="153" customFormat="1" ht="15" customHeight="1" x14ac:dyDescent="0.2">
      <c r="A74" s="131"/>
      <c r="B74" s="134" t="s">
        <v>118</v>
      </c>
      <c r="C74" s="135"/>
      <c r="D74" s="135"/>
      <c r="E74" s="135"/>
      <c r="F74" s="135"/>
      <c r="G74" s="135"/>
      <c r="H74" s="135"/>
      <c r="I74" s="162"/>
      <c r="J74" s="193">
        <v>1</v>
      </c>
      <c r="K74" s="317"/>
      <c r="L74" s="317"/>
      <c r="M74" s="140">
        <v>0.03</v>
      </c>
      <c r="N74" s="140">
        <v>4926.41</v>
      </c>
      <c r="O74" s="140">
        <f>TRUNC(N74*M74,2)</f>
        <v>147.79</v>
      </c>
      <c r="P74" s="142">
        <f>TRUNC(O74*2.34,2)</f>
        <v>345.82</v>
      </c>
      <c r="Q74" s="132"/>
    </row>
    <row r="75" spans="1:17" s="153" customFormat="1" ht="15" customHeight="1" x14ac:dyDescent="0.2">
      <c r="A75" s="131"/>
      <c r="B75" s="134" t="s">
        <v>119</v>
      </c>
      <c r="C75" s="135"/>
      <c r="D75" s="135"/>
      <c r="E75" s="135"/>
      <c r="F75" s="135"/>
      <c r="G75" s="135"/>
      <c r="H75" s="135"/>
      <c r="I75" s="162"/>
      <c r="J75" s="193">
        <v>1</v>
      </c>
      <c r="K75" s="141"/>
      <c r="L75" s="141"/>
      <c r="M75" s="140">
        <v>0.03</v>
      </c>
      <c r="N75" s="140">
        <v>2615.83</v>
      </c>
      <c r="O75" s="140">
        <f t="shared" ref="O75:O87" si="2">TRUNC(N75*M75,2)</f>
        <v>78.47</v>
      </c>
      <c r="P75" s="142">
        <f t="shared" ref="P75:P87" si="3">TRUNC(O75*2.34,2)</f>
        <v>183.61</v>
      </c>
      <c r="Q75" s="132"/>
    </row>
    <row r="76" spans="1:17" s="153" customFormat="1" ht="15" customHeight="1" x14ac:dyDescent="0.2">
      <c r="A76" s="131"/>
      <c r="B76" s="134" t="s">
        <v>120</v>
      </c>
      <c r="C76" s="135"/>
      <c r="D76" s="135"/>
      <c r="E76" s="135"/>
      <c r="F76" s="135"/>
      <c r="G76" s="135"/>
      <c r="H76" s="135"/>
      <c r="I76" s="139"/>
      <c r="J76" s="193">
        <v>1</v>
      </c>
      <c r="K76" s="141"/>
      <c r="L76" s="141"/>
      <c r="M76" s="140">
        <v>0.03</v>
      </c>
      <c r="N76" s="140">
        <v>688.74</v>
      </c>
      <c r="O76" s="140">
        <f t="shared" si="2"/>
        <v>20.66</v>
      </c>
      <c r="P76" s="142">
        <f t="shared" si="3"/>
        <v>48.34</v>
      </c>
      <c r="Q76" s="132"/>
    </row>
    <row r="77" spans="1:17" s="153" customFormat="1" ht="15" customHeight="1" x14ac:dyDescent="0.2">
      <c r="A77" s="131"/>
      <c r="B77" s="134" t="s">
        <v>121</v>
      </c>
      <c r="C77" s="135"/>
      <c r="D77" s="135"/>
      <c r="E77" s="135"/>
      <c r="F77" s="135"/>
      <c r="G77" s="135"/>
      <c r="H77" s="135"/>
      <c r="I77" s="139"/>
      <c r="J77" s="193">
        <v>1</v>
      </c>
      <c r="K77" s="141"/>
      <c r="L77" s="141"/>
      <c r="M77" s="140">
        <v>0.03</v>
      </c>
      <c r="N77" s="140">
        <v>899.26</v>
      </c>
      <c r="O77" s="140">
        <f t="shared" si="2"/>
        <v>26.97</v>
      </c>
      <c r="P77" s="142">
        <f t="shared" si="3"/>
        <v>63.1</v>
      </c>
      <c r="Q77" s="132"/>
    </row>
    <row r="78" spans="1:17" s="153" customFormat="1" ht="15" customHeight="1" x14ac:dyDescent="0.2">
      <c r="A78" s="131"/>
      <c r="B78" s="134" t="s">
        <v>122</v>
      </c>
      <c r="C78" s="135"/>
      <c r="D78" s="135"/>
      <c r="E78" s="135"/>
      <c r="F78" s="135"/>
      <c r="G78" s="135"/>
      <c r="H78" s="135"/>
      <c r="I78" s="139"/>
      <c r="J78" s="193">
        <v>1</v>
      </c>
      <c r="K78" s="141"/>
      <c r="L78" s="141"/>
      <c r="M78" s="140">
        <v>0.03</v>
      </c>
      <c r="N78" s="140">
        <v>687.81</v>
      </c>
      <c r="O78" s="140">
        <f t="shared" si="2"/>
        <v>20.63</v>
      </c>
      <c r="P78" s="142">
        <f t="shared" si="3"/>
        <v>48.27</v>
      </c>
      <c r="Q78" s="132"/>
    </row>
    <row r="79" spans="1:17" s="153" customFormat="1" ht="15" customHeight="1" x14ac:dyDescent="0.2">
      <c r="A79" s="131"/>
      <c r="B79" s="134" t="s">
        <v>123</v>
      </c>
      <c r="C79" s="135"/>
      <c r="D79" s="135"/>
      <c r="E79" s="135"/>
      <c r="F79" s="135"/>
      <c r="G79" s="135"/>
      <c r="H79" s="135"/>
      <c r="I79" s="139"/>
      <c r="J79" s="193">
        <v>1</v>
      </c>
      <c r="K79" s="141"/>
      <c r="L79" s="141"/>
      <c r="M79" s="140">
        <v>0.03</v>
      </c>
      <c r="N79" s="140">
        <v>796.11</v>
      </c>
      <c r="O79" s="140">
        <f t="shared" si="2"/>
        <v>23.88</v>
      </c>
      <c r="P79" s="142">
        <f t="shared" si="3"/>
        <v>55.87</v>
      </c>
      <c r="Q79" s="132"/>
    </row>
    <row r="80" spans="1:17" s="153" customFormat="1" ht="15" customHeight="1" x14ac:dyDescent="0.2">
      <c r="A80" s="131"/>
      <c r="B80" s="134" t="s">
        <v>124</v>
      </c>
      <c r="C80" s="135"/>
      <c r="D80" s="135"/>
      <c r="E80" s="135"/>
      <c r="F80" s="135"/>
      <c r="G80" s="135"/>
      <c r="H80" s="135"/>
      <c r="I80" s="139"/>
      <c r="J80" s="193">
        <v>1</v>
      </c>
      <c r="K80" s="141"/>
      <c r="L80" s="141"/>
      <c r="M80" s="140">
        <v>0.03</v>
      </c>
      <c r="N80" s="140">
        <v>3492.88</v>
      </c>
      <c r="O80" s="140">
        <f t="shared" si="2"/>
        <v>104.78</v>
      </c>
      <c r="P80" s="142">
        <f t="shared" si="3"/>
        <v>245.18</v>
      </c>
      <c r="Q80" s="132"/>
    </row>
    <row r="81" spans="1:17" s="153" customFormat="1" ht="15" customHeight="1" x14ac:dyDescent="0.2">
      <c r="A81" s="131"/>
      <c r="B81" s="134" t="s">
        <v>125</v>
      </c>
      <c r="C81" s="135"/>
      <c r="D81" s="135"/>
      <c r="E81" s="135"/>
      <c r="F81" s="135"/>
      <c r="G81" s="135"/>
      <c r="H81" s="135"/>
      <c r="I81" s="139"/>
      <c r="J81" s="193">
        <v>1</v>
      </c>
      <c r="K81" s="141"/>
      <c r="L81" s="141"/>
      <c r="M81" s="140">
        <v>0.03</v>
      </c>
      <c r="N81" s="140">
        <v>2899.62</v>
      </c>
      <c r="O81" s="140">
        <f t="shared" si="2"/>
        <v>86.98</v>
      </c>
      <c r="P81" s="142">
        <f t="shared" si="3"/>
        <v>203.53</v>
      </c>
      <c r="Q81" s="132"/>
    </row>
    <row r="82" spans="1:17" s="153" customFormat="1" ht="15" customHeight="1" x14ac:dyDescent="0.2">
      <c r="A82" s="131"/>
      <c r="B82" s="134" t="s">
        <v>126</v>
      </c>
      <c r="C82" s="135"/>
      <c r="D82" s="135"/>
      <c r="E82" s="135"/>
      <c r="F82" s="135"/>
      <c r="G82" s="135"/>
      <c r="H82" s="135"/>
      <c r="I82" s="139"/>
      <c r="J82" s="193">
        <v>1</v>
      </c>
      <c r="K82" s="141"/>
      <c r="L82" s="141"/>
      <c r="M82" s="140">
        <v>0.03</v>
      </c>
      <c r="N82" s="140">
        <v>448.02</v>
      </c>
      <c r="O82" s="140">
        <f t="shared" si="2"/>
        <v>13.44</v>
      </c>
      <c r="P82" s="142">
        <f t="shared" si="3"/>
        <v>31.44</v>
      </c>
      <c r="Q82" s="132"/>
    </row>
    <row r="83" spans="1:17" s="153" customFormat="1" ht="15" customHeight="1" x14ac:dyDescent="0.2">
      <c r="A83" s="131"/>
      <c r="B83" s="134" t="s">
        <v>127</v>
      </c>
      <c r="C83" s="135"/>
      <c r="D83" s="135"/>
      <c r="E83" s="135"/>
      <c r="F83" s="135"/>
      <c r="G83" s="135"/>
      <c r="H83" s="135"/>
      <c r="I83" s="139"/>
      <c r="J83" s="193">
        <v>1</v>
      </c>
      <c r="K83" s="141"/>
      <c r="L83" s="141"/>
      <c r="M83" s="140">
        <v>0.03</v>
      </c>
      <c r="N83" s="140">
        <v>728.76</v>
      </c>
      <c r="O83" s="140">
        <f t="shared" si="2"/>
        <v>21.86</v>
      </c>
      <c r="P83" s="142">
        <f t="shared" si="3"/>
        <v>51.15</v>
      </c>
      <c r="Q83" s="132"/>
    </row>
    <row r="84" spans="1:17" s="153" customFormat="1" ht="15" customHeight="1" x14ac:dyDescent="0.2">
      <c r="A84" s="131"/>
      <c r="B84" s="134" t="s">
        <v>129</v>
      </c>
      <c r="C84" s="135"/>
      <c r="D84" s="135"/>
      <c r="E84" s="135"/>
      <c r="F84" s="135"/>
      <c r="G84" s="135"/>
      <c r="H84" s="135"/>
      <c r="I84" s="139"/>
      <c r="J84" s="193">
        <v>1</v>
      </c>
      <c r="K84" s="141"/>
      <c r="L84" s="141"/>
      <c r="M84" s="140">
        <v>0.03</v>
      </c>
      <c r="N84" s="140">
        <v>4227.5200000000004</v>
      </c>
      <c r="O84" s="140">
        <f t="shared" si="2"/>
        <v>126.82</v>
      </c>
      <c r="P84" s="142">
        <f t="shared" si="3"/>
        <v>296.75</v>
      </c>
      <c r="Q84" s="132"/>
    </row>
    <row r="85" spans="1:17" s="133" customFormat="1" ht="15" customHeight="1" x14ac:dyDescent="0.2">
      <c r="A85" s="131"/>
      <c r="B85" s="134" t="s">
        <v>130</v>
      </c>
      <c r="C85" s="135"/>
      <c r="D85" s="135"/>
      <c r="E85" s="135"/>
      <c r="F85" s="135"/>
      <c r="G85" s="135"/>
      <c r="H85" s="135"/>
      <c r="I85" s="139"/>
      <c r="J85" s="193">
        <v>1</v>
      </c>
      <c r="K85" s="141"/>
      <c r="L85" s="141"/>
      <c r="M85" s="140">
        <v>0.03</v>
      </c>
      <c r="N85" s="140">
        <v>2276.7600000000002</v>
      </c>
      <c r="O85" s="140">
        <f t="shared" si="2"/>
        <v>68.3</v>
      </c>
      <c r="P85" s="142">
        <f t="shared" si="3"/>
        <v>159.82</v>
      </c>
      <c r="Q85" s="132"/>
    </row>
    <row r="86" spans="1:17" s="133" customFormat="1" ht="15" customHeight="1" x14ac:dyDescent="0.2">
      <c r="A86" s="131"/>
      <c r="B86" s="134" t="s">
        <v>131</v>
      </c>
      <c r="C86" s="135"/>
      <c r="D86" s="135"/>
      <c r="E86" s="135"/>
      <c r="F86" s="135"/>
      <c r="G86" s="135"/>
      <c r="H86" s="135"/>
      <c r="I86" s="139"/>
      <c r="J86" s="193">
        <v>1</v>
      </c>
      <c r="K86" s="141"/>
      <c r="L86" s="141"/>
      <c r="M86" s="140">
        <v>0.03</v>
      </c>
      <c r="N86" s="140">
        <v>175.34</v>
      </c>
      <c r="O86" s="140">
        <f t="shared" si="2"/>
        <v>5.26</v>
      </c>
      <c r="P86" s="142">
        <f t="shared" si="3"/>
        <v>12.3</v>
      </c>
      <c r="Q86" s="132"/>
    </row>
    <row r="87" spans="1:17" s="133" customFormat="1" ht="15" customHeight="1" x14ac:dyDescent="0.2">
      <c r="A87" s="131"/>
      <c r="B87" s="134" t="s">
        <v>132</v>
      </c>
      <c r="C87" s="135"/>
      <c r="D87" s="135"/>
      <c r="E87" s="135"/>
      <c r="F87" s="135"/>
      <c r="G87" s="135"/>
      <c r="H87" s="135"/>
      <c r="I87" s="139"/>
      <c r="J87" s="193">
        <v>1</v>
      </c>
      <c r="K87" s="141"/>
      <c r="L87" s="141"/>
      <c r="M87" s="140">
        <v>0.03</v>
      </c>
      <c r="N87" s="133">
        <v>602.76</v>
      </c>
      <c r="O87" s="140">
        <f t="shared" si="2"/>
        <v>18.079999999999998</v>
      </c>
      <c r="P87" s="142">
        <f t="shared" si="3"/>
        <v>42.3</v>
      </c>
      <c r="Q87" s="132"/>
    </row>
    <row r="88" spans="1:17" s="133" customFormat="1" ht="15" customHeight="1" x14ac:dyDescent="0.2">
      <c r="A88" s="131"/>
      <c r="B88" s="318" t="s">
        <v>227</v>
      </c>
      <c r="C88" s="319"/>
      <c r="D88" s="319"/>
      <c r="E88" s="319"/>
      <c r="F88" s="319"/>
      <c r="G88" s="319"/>
      <c r="H88" s="319"/>
      <c r="I88" s="319"/>
      <c r="J88" s="319"/>
      <c r="K88" s="319"/>
      <c r="L88" s="319"/>
      <c r="M88" s="319"/>
      <c r="N88" s="319"/>
      <c r="O88" s="319"/>
      <c r="P88" s="320"/>
      <c r="Q88" s="247"/>
    </row>
    <row r="89" spans="1:17" s="133" customFormat="1" ht="15" customHeight="1" x14ac:dyDescent="0.2">
      <c r="A89" s="131"/>
      <c r="B89" s="143" t="s">
        <v>14</v>
      </c>
      <c r="C89" s="144"/>
      <c r="D89" s="145"/>
      <c r="E89" s="146"/>
      <c r="F89" s="144"/>
      <c r="G89" s="147"/>
      <c r="H89" s="146"/>
      <c r="I89" s="148"/>
      <c r="J89" s="148"/>
      <c r="K89" s="149"/>
      <c r="L89" s="149"/>
      <c r="M89" s="149"/>
      <c r="N89" s="149"/>
      <c r="O89" s="149"/>
      <c r="P89" s="150">
        <f>SUM(P74:P87)</f>
        <v>1787.48</v>
      </c>
      <c r="Q89" s="151" t="s">
        <v>153</v>
      </c>
    </row>
    <row r="90" spans="1:17" s="133" customFormat="1" ht="15" customHeight="1" x14ac:dyDescent="0.2">
      <c r="A90" s="131"/>
      <c r="B90" s="134"/>
      <c r="C90" s="135"/>
      <c r="D90" s="136"/>
      <c r="E90" s="137"/>
      <c r="F90" s="135"/>
      <c r="G90" s="138"/>
      <c r="H90" s="137"/>
      <c r="I90" s="139"/>
      <c r="J90" s="140"/>
      <c r="K90" s="141"/>
      <c r="L90" s="140"/>
      <c r="M90" s="140"/>
      <c r="N90" s="140"/>
      <c r="O90" s="140"/>
      <c r="P90" s="142"/>
      <c r="Q90" s="132"/>
    </row>
    <row r="91" spans="1:17" s="133" customFormat="1" ht="15" customHeight="1" x14ac:dyDescent="0.2">
      <c r="A91" s="131" t="s">
        <v>116</v>
      </c>
      <c r="B91" s="283" t="str">
        <f>'Planilha Orçamentária'!D24</f>
        <v>Transporte de materiais para DMT acima de 15 KM (Caminhão basculante) - 0,184XP + 0,195XR + 7,044 (XP=100);(XR=0)</v>
      </c>
      <c r="C91" s="284"/>
      <c r="D91" s="284"/>
      <c r="E91" s="284"/>
      <c r="F91" s="284"/>
      <c r="G91" s="284"/>
      <c r="H91" s="284"/>
      <c r="I91" s="284"/>
      <c r="J91" s="284"/>
      <c r="K91" s="284"/>
      <c r="L91" s="284"/>
      <c r="M91" s="284"/>
      <c r="N91" s="284"/>
      <c r="O91" s="284"/>
      <c r="P91" s="285"/>
      <c r="Q91" s="132"/>
    </row>
    <row r="92" spans="1:17" s="133" customFormat="1" ht="15" customHeight="1" x14ac:dyDescent="0.2">
      <c r="A92" s="131"/>
      <c r="B92" s="134" t="s">
        <v>171</v>
      </c>
      <c r="C92" s="135"/>
      <c r="D92" s="136"/>
      <c r="E92" s="137"/>
      <c r="F92" s="135"/>
      <c r="G92" s="138"/>
      <c r="H92" s="137"/>
      <c r="I92" s="139"/>
      <c r="J92" s="140"/>
      <c r="K92" s="141"/>
      <c r="L92" s="141"/>
      <c r="M92" s="195"/>
      <c r="N92" s="140"/>
      <c r="O92" s="140">
        <f>P89</f>
        <v>1787.48</v>
      </c>
      <c r="P92" s="142">
        <f>O92</f>
        <v>1787.48</v>
      </c>
      <c r="Q92" s="132"/>
    </row>
    <row r="93" spans="1:17" s="133" customFormat="1" ht="15" customHeight="1" x14ac:dyDescent="0.2">
      <c r="A93" s="131"/>
      <c r="B93" s="134" t="s">
        <v>172</v>
      </c>
      <c r="C93" s="135"/>
      <c r="D93" s="136"/>
      <c r="E93" s="137"/>
      <c r="F93" s="135"/>
      <c r="G93" s="138"/>
      <c r="H93" s="137"/>
      <c r="I93" s="139"/>
      <c r="J93" s="140"/>
      <c r="K93" s="141"/>
      <c r="L93" s="141"/>
      <c r="M93" s="195"/>
      <c r="N93" s="140"/>
      <c r="O93" s="140">
        <f>P71</f>
        <v>89.38</v>
      </c>
      <c r="P93" s="142">
        <f>O93</f>
        <v>89.38</v>
      </c>
      <c r="Q93" s="132"/>
    </row>
    <row r="94" spans="1:17" s="133" customFormat="1" ht="15" customHeight="1" x14ac:dyDescent="0.2">
      <c r="A94" s="131"/>
      <c r="B94" s="143" t="s">
        <v>14</v>
      </c>
      <c r="C94" s="144"/>
      <c r="D94" s="145"/>
      <c r="E94" s="146"/>
      <c r="F94" s="144"/>
      <c r="G94" s="147"/>
      <c r="H94" s="146"/>
      <c r="I94" s="148"/>
      <c r="J94" s="148"/>
      <c r="K94" s="149"/>
      <c r="L94" s="149"/>
      <c r="M94" s="149"/>
      <c r="N94" s="149"/>
      <c r="O94" s="149"/>
      <c r="P94" s="150">
        <f>SUM(P92:P93)</f>
        <v>1876.8600000000001</v>
      </c>
      <c r="Q94" s="151" t="s">
        <v>153</v>
      </c>
    </row>
    <row r="95" spans="1:17" s="133" customFormat="1" ht="15" customHeight="1" x14ac:dyDescent="0.2">
      <c r="A95" s="131"/>
      <c r="B95" s="196"/>
      <c r="C95" s="197"/>
      <c r="D95" s="198"/>
      <c r="E95" s="199"/>
      <c r="F95" s="197"/>
      <c r="G95" s="200"/>
      <c r="H95" s="199"/>
      <c r="I95" s="139"/>
      <c r="J95" s="139"/>
      <c r="K95" s="201"/>
      <c r="L95" s="201"/>
      <c r="M95" s="201"/>
      <c r="N95" s="201"/>
      <c r="O95" s="201"/>
      <c r="P95" s="202"/>
      <c r="Q95" s="129"/>
    </row>
    <row r="96" spans="1:17" s="133" customFormat="1" ht="15.75" customHeight="1" x14ac:dyDescent="0.2">
      <c r="A96" s="131" t="s">
        <v>157</v>
      </c>
      <c r="B96" s="283" t="str">
        <f>'Planilha Orçamentária'!D25</f>
        <v>Serviços topográficos para pavimentação, inclusive nota de serviços, acompanhamento e greide</v>
      </c>
      <c r="C96" s="284"/>
      <c r="D96" s="284"/>
      <c r="E96" s="284"/>
      <c r="F96" s="284"/>
      <c r="G96" s="284"/>
      <c r="H96" s="284"/>
      <c r="I96" s="284"/>
      <c r="J96" s="284"/>
      <c r="K96" s="284"/>
      <c r="L96" s="284"/>
      <c r="M96" s="284"/>
      <c r="N96" s="284"/>
      <c r="O96" s="284"/>
      <c r="P96" s="285"/>
      <c r="Q96" s="132"/>
    </row>
    <row r="97" spans="1:17" s="133" customFormat="1" ht="15" customHeight="1" x14ac:dyDescent="0.2">
      <c r="A97" s="131"/>
      <c r="B97" s="134" t="s">
        <v>118</v>
      </c>
      <c r="C97" s="135"/>
      <c r="D97" s="135"/>
      <c r="E97" s="135"/>
      <c r="F97" s="135"/>
      <c r="G97" s="135"/>
      <c r="H97" s="135"/>
      <c r="I97" s="162"/>
      <c r="J97" s="193">
        <v>1</v>
      </c>
      <c r="K97" s="141"/>
      <c r="L97" s="141"/>
      <c r="M97" s="140"/>
      <c r="N97" s="140">
        <v>4926.41</v>
      </c>
      <c r="O97" s="140"/>
      <c r="P97" s="142">
        <f>N97</f>
        <v>4926.41</v>
      </c>
      <c r="Q97" s="132"/>
    </row>
    <row r="98" spans="1:17" s="133" customFormat="1" ht="15" customHeight="1" x14ac:dyDescent="0.2">
      <c r="A98" s="131"/>
      <c r="B98" s="134" t="s">
        <v>119</v>
      </c>
      <c r="C98" s="135"/>
      <c r="D98" s="135"/>
      <c r="E98" s="135"/>
      <c r="F98" s="135"/>
      <c r="G98" s="135"/>
      <c r="H98" s="135"/>
      <c r="I98" s="162"/>
      <c r="J98" s="193">
        <v>1</v>
      </c>
      <c r="K98" s="141"/>
      <c r="L98" s="141"/>
      <c r="M98" s="140"/>
      <c r="N98" s="140">
        <v>2615.83</v>
      </c>
      <c r="O98" s="140"/>
      <c r="P98" s="142">
        <f t="shared" ref="P98:P110" si="4">N98</f>
        <v>2615.83</v>
      </c>
      <c r="Q98" s="132"/>
    </row>
    <row r="99" spans="1:17" s="133" customFormat="1" ht="15" customHeight="1" x14ac:dyDescent="0.2">
      <c r="A99" s="131"/>
      <c r="B99" s="134" t="s">
        <v>120</v>
      </c>
      <c r="C99" s="135"/>
      <c r="D99" s="135"/>
      <c r="E99" s="135"/>
      <c r="F99" s="135"/>
      <c r="G99" s="135"/>
      <c r="H99" s="135"/>
      <c r="I99" s="139"/>
      <c r="J99" s="193">
        <v>1</v>
      </c>
      <c r="K99" s="141"/>
      <c r="L99" s="141"/>
      <c r="M99" s="140"/>
      <c r="N99" s="140">
        <v>688.74</v>
      </c>
      <c r="O99" s="140"/>
      <c r="P99" s="142">
        <f t="shared" si="4"/>
        <v>688.74</v>
      </c>
      <c r="Q99" s="132"/>
    </row>
    <row r="100" spans="1:17" s="133" customFormat="1" ht="15" customHeight="1" x14ac:dyDescent="0.2">
      <c r="A100" s="131"/>
      <c r="B100" s="134" t="s">
        <v>121</v>
      </c>
      <c r="C100" s="135"/>
      <c r="D100" s="135"/>
      <c r="E100" s="135"/>
      <c r="F100" s="135"/>
      <c r="G100" s="135"/>
      <c r="H100" s="135"/>
      <c r="I100" s="139"/>
      <c r="J100" s="193">
        <v>1</v>
      </c>
      <c r="K100" s="141"/>
      <c r="L100" s="141"/>
      <c r="M100" s="140"/>
      <c r="N100" s="140">
        <v>899.26</v>
      </c>
      <c r="O100" s="140"/>
      <c r="P100" s="142">
        <f t="shared" si="4"/>
        <v>899.26</v>
      </c>
      <c r="Q100" s="132"/>
    </row>
    <row r="101" spans="1:17" s="133" customFormat="1" ht="15" customHeight="1" x14ac:dyDescent="0.2">
      <c r="A101" s="131"/>
      <c r="B101" s="134" t="s">
        <v>122</v>
      </c>
      <c r="C101" s="135"/>
      <c r="D101" s="135"/>
      <c r="E101" s="135"/>
      <c r="F101" s="135"/>
      <c r="G101" s="135"/>
      <c r="H101" s="135"/>
      <c r="I101" s="139"/>
      <c r="J101" s="193">
        <v>1</v>
      </c>
      <c r="K101" s="141"/>
      <c r="L101" s="141"/>
      <c r="M101" s="140"/>
      <c r="N101" s="140">
        <v>687.81</v>
      </c>
      <c r="O101" s="140"/>
      <c r="P101" s="142">
        <f t="shared" si="4"/>
        <v>687.81</v>
      </c>
      <c r="Q101" s="132"/>
    </row>
    <row r="102" spans="1:17" s="133" customFormat="1" ht="15" customHeight="1" x14ac:dyDescent="0.2">
      <c r="A102" s="131"/>
      <c r="B102" s="134" t="s">
        <v>123</v>
      </c>
      <c r="C102" s="135"/>
      <c r="D102" s="135"/>
      <c r="E102" s="135"/>
      <c r="F102" s="135"/>
      <c r="G102" s="135"/>
      <c r="H102" s="135"/>
      <c r="I102" s="139"/>
      <c r="J102" s="193">
        <v>1</v>
      </c>
      <c r="K102" s="141"/>
      <c r="L102" s="141"/>
      <c r="M102" s="140"/>
      <c r="N102" s="140">
        <v>796.11</v>
      </c>
      <c r="O102" s="140"/>
      <c r="P102" s="142">
        <f t="shared" si="4"/>
        <v>796.11</v>
      </c>
      <c r="Q102" s="132"/>
    </row>
    <row r="103" spans="1:17" s="133" customFormat="1" ht="15" customHeight="1" x14ac:dyDescent="0.2">
      <c r="A103" s="131"/>
      <c r="B103" s="134" t="s">
        <v>124</v>
      </c>
      <c r="C103" s="135"/>
      <c r="D103" s="135"/>
      <c r="E103" s="135"/>
      <c r="F103" s="135"/>
      <c r="G103" s="135"/>
      <c r="H103" s="135"/>
      <c r="I103" s="139"/>
      <c r="J103" s="193">
        <v>1</v>
      </c>
      <c r="K103" s="141"/>
      <c r="L103" s="141"/>
      <c r="M103" s="140"/>
      <c r="N103" s="140">
        <v>3492.88</v>
      </c>
      <c r="O103" s="140"/>
      <c r="P103" s="142">
        <f t="shared" si="4"/>
        <v>3492.88</v>
      </c>
      <c r="Q103" s="132"/>
    </row>
    <row r="104" spans="1:17" s="153" customFormat="1" ht="15" customHeight="1" x14ac:dyDescent="0.2">
      <c r="A104" s="131"/>
      <c r="B104" s="134" t="s">
        <v>125</v>
      </c>
      <c r="C104" s="135"/>
      <c r="D104" s="135"/>
      <c r="E104" s="135"/>
      <c r="F104" s="135"/>
      <c r="G104" s="135"/>
      <c r="H104" s="135"/>
      <c r="I104" s="139"/>
      <c r="J104" s="193">
        <v>1</v>
      </c>
      <c r="K104" s="141"/>
      <c r="L104" s="141"/>
      <c r="M104" s="140"/>
      <c r="N104" s="140">
        <v>2899.62</v>
      </c>
      <c r="O104" s="140"/>
      <c r="P104" s="142">
        <f t="shared" si="4"/>
        <v>2899.62</v>
      </c>
      <c r="Q104" s="132"/>
    </row>
    <row r="105" spans="1:17" s="133" customFormat="1" ht="15" customHeight="1" x14ac:dyDescent="0.2">
      <c r="A105" s="131"/>
      <c r="B105" s="134" t="s">
        <v>126</v>
      </c>
      <c r="C105" s="135"/>
      <c r="D105" s="135"/>
      <c r="E105" s="135"/>
      <c r="F105" s="135"/>
      <c r="G105" s="135"/>
      <c r="H105" s="135"/>
      <c r="I105" s="139"/>
      <c r="J105" s="193">
        <v>1</v>
      </c>
      <c r="K105" s="141"/>
      <c r="L105" s="141"/>
      <c r="M105" s="140"/>
      <c r="N105" s="140">
        <v>448.02</v>
      </c>
      <c r="O105" s="140"/>
      <c r="P105" s="142">
        <f t="shared" si="4"/>
        <v>448.02</v>
      </c>
      <c r="Q105" s="132"/>
    </row>
    <row r="106" spans="1:17" s="133" customFormat="1" ht="15" customHeight="1" x14ac:dyDescent="0.2">
      <c r="A106" s="131"/>
      <c r="B106" s="134" t="s">
        <v>127</v>
      </c>
      <c r="C106" s="135"/>
      <c r="D106" s="135"/>
      <c r="E106" s="135"/>
      <c r="F106" s="135"/>
      <c r="G106" s="135"/>
      <c r="H106" s="135"/>
      <c r="I106" s="139"/>
      <c r="J106" s="193">
        <v>1</v>
      </c>
      <c r="K106" s="141"/>
      <c r="L106" s="141"/>
      <c r="M106" s="140"/>
      <c r="N106" s="140">
        <v>728.76</v>
      </c>
      <c r="O106" s="140"/>
      <c r="P106" s="142">
        <f t="shared" si="4"/>
        <v>728.76</v>
      </c>
      <c r="Q106" s="132"/>
    </row>
    <row r="107" spans="1:17" s="133" customFormat="1" ht="15" customHeight="1" x14ac:dyDescent="0.2">
      <c r="A107" s="131"/>
      <c r="B107" s="134" t="s">
        <v>129</v>
      </c>
      <c r="C107" s="135"/>
      <c r="D107" s="135"/>
      <c r="E107" s="135"/>
      <c r="F107" s="135"/>
      <c r="G107" s="135"/>
      <c r="H107" s="135"/>
      <c r="I107" s="139"/>
      <c r="J107" s="193">
        <v>1</v>
      </c>
      <c r="K107" s="141"/>
      <c r="L107" s="141"/>
      <c r="M107" s="140"/>
      <c r="N107" s="140">
        <v>4227.5200000000004</v>
      </c>
      <c r="O107" s="140"/>
      <c r="P107" s="142">
        <f t="shared" si="4"/>
        <v>4227.5200000000004</v>
      </c>
      <c r="Q107" s="132"/>
    </row>
    <row r="108" spans="1:17" s="133" customFormat="1" ht="15" customHeight="1" x14ac:dyDescent="0.2">
      <c r="A108" s="131"/>
      <c r="B108" s="134" t="s">
        <v>130</v>
      </c>
      <c r="C108" s="135"/>
      <c r="D108" s="135"/>
      <c r="E108" s="135"/>
      <c r="F108" s="135"/>
      <c r="G108" s="135"/>
      <c r="H108" s="135"/>
      <c r="I108" s="139"/>
      <c r="J108" s="193">
        <v>1</v>
      </c>
      <c r="K108" s="141"/>
      <c r="L108" s="141"/>
      <c r="M108" s="140"/>
      <c r="N108" s="140">
        <v>2276.7600000000002</v>
      </c>
      <c r="O108" s="140"/>
      <c r="P108" s="142">
        <f t="shared" si="4"/>
        <v>2276.7600000000002</v>
      </c>
      <c r="Q108" s="132"/>
    </row>
    <row r="109" spans="1:17" s="133" customFormat="1" ht="15" customHeight="1" x14ac:dyDescent="0.2">
      <c r="A109" s="131"/>
      <c r="B109" s="134" t="s">
        <v>131</v>
      </c>
      <c r="C109" s="135"/>
      <c r="D109" s="135"/>
      <c r="E109" s="135"/>
      <c r="F109" s="135"/>
      <c r="G109" s="135"/>
      <c r="H109" s="135"/>
      <c r="I109" s="139"/>
      <c r="J109" s="193">
        <v>1</v>
      </c>
      <c r="K109" s="141"/>
      <c r="L109" s="141"/>
      <c r="M109" s="140"/>
      <c r="N109" s="140">
        <v>175.34</v>
      </c>
      <c r="O109" s="140"/>
      <c r="P109" s="142">
        <f t="shared" si="4"/>
        <v>175.34</v>
      </c>
      <c r="Q109" s="132"/>
    </row>
    <row r="110" spans="1:17" s="133" customFormat="1" ht="15" customHeight="1" x14ac:dyDescent="0.2">
      <c r="A110" s="131"/>
      <c r="B110" s="134" t="s">
        <v>132</v>
      </c>
      <c r="C110" s="135"/>
      <c r="D110" s="135"/>
      <c r="E110" s="135"/>
      <c r="F110" s="135"/>
      <c r="G110" s="135"/>
      <c r="H110" s="135"/>
      <c r="I110" s="139"/>
      <c r="J110" s="193">
        <v>1</v>
      </c>
      <c r="K110" s="141"/>
      <c r="L110" s="141"/>
      <c r="M110" s="140"/>
      <c r="N110" s="133">
        <v>602.76</v>
      </c>
      <c r="O110" s="140"/>
      <c r="P110" s="142">
        <f t="shared" si="4"/>
        <v>602.76</v>
      </c>
      <c r="Q110" s="132"/>
    </row>
    <row r="111" spans="1:17" s="153" customFormat="1" ht="15" customHeight="1" x14ac:dyDescent="0.2">
      <c r="A111" s="131"/>
      <c r="B111" s="143" t="s">
        <v>14</v>
      </c>
      <c r="C111" s="144"/>
      <c r="D111" s="145"/>
      <c r="E111" s="146"/>
      <c r="F111" s="144"/>
      <c r="G111" s="147"/>
      <c r="H111" s="146"/>
      <c r="I111" s="148"/>
      <c r="J111" s="148"/>
      <c r="K111" s="149"/>
      <c r="L111" s="149"/>
      <c r="M111" s="149"/>
      <c r="N111" s="149"/>
      <c r="O111" s="149"/>
      <c r="P111" s="150">
        <f>SUM(P97:P110)</f>
        <v>25465.82</v>
      </c>
      <c r="Q111" s="151" t="s">
        <v>8</v>
      </c>
    </row>
    <row r="112" spans="1:17" s="133" customFormat="1" ht="15" customHeight="1" x14ac:dyDescent="0.2">
      <c r="A112" s="131"/>
      <c r="B112" s="196"/>
      <c r="C112" s="197"/>
      <c r="D112" s="198"/>
      <c r="E112" s="199"/>
      <c r="F112" s="197"/>
      <c r="G112" s="200"/>
      <c r="H112" s="199"/>
      <c r="I112" s="139"/>
      <c r="J112" s="139"/>
      <c r="K112" s="201"/>
      <c r="L112" s="201"/>
      <c r="M112" s="201"/>
      <c r="N112" s="201"/>
      <c r="O112" s="201"/>
      <c r="P112" s="202"/>
      <c r="Q112" s="129"/>
    </row>
    <row r="113" spans="1:17" s="133" customFormat="1" ht="15" customHeight="1" x14ac:dyDescent="0.2">
      <c r="A113" s="158" t="s">
        <v>31</v>
      </c>
      <c r="B113" s="119" t="str">
        <f>'Planilha Orçamentária'!D29</f>
        <v>PAVIMENTAÇÃO ASFÁLTICA - RAMO 2000; 6000 E 7000</v>
      </c>
      <c r="C113" s="120"/>
      <c r="D113" s="121"/>
      <c r="E113" s="122"/>
      <c r="F113" s="120"/>
      <c r="G113" s="123"/>
      <c r="H113" s="122"/>
      <c r="I113" s="124"/>
      <c r="J113" s="125"/>
      <c r="K113" s="126"/>
      <c r="L113" s="125"/>
      <c r="M113" s="127"/>
      <c r="N113" s="125"/>
      <c r="O113" s="127"/>
      <c r="P113" s="128"/>
      <c r="Q113" s="129"/>
    </row>
    <row r="114" spans="1:17" s="133" customFormat="1" ht="15" customHeight="1" x14ac:dyDescent="0.2">
      <c r="A114" s="131" t="s">
        <v>55</v>
      </c>
      <c r="B114" s="321" t="str">
        <f>'Planilha Orçamentária'!D30</f>
        <v>Limpeza de superficies com jato de alta pressão de ar e água</v>
      </c>
      <c r="C114" s="284"/>
      <c r="D114" s="284"/>
      <c r="E114" s="284"/>
      <c r="F114" s="284"/>
      <c r="G114" s="284"/>
      <c r="H114" s="284"/>
      <c r="I114" s="284"/>
      <c r="J114" s="284"/>
      <c r="K114" s="284"/>
      <c r="L114" s="284"/>
      <c r="M114" s="284"/>
      <c r="N114" s="284"/>
      <c r="O114" s="284"/>
      <c r="P114" s="285"/>
      <c r="Q114" s="132"/>
    </row>
    <row r="115" spans="1:17" s="133" customFormat="1" ht="15" customHeight="1" x14ac:dyDescent="0.2">
      <c r="A115" s="131"/>
      <c r="B115" s="134" t="s">
        <v>128</v>
      </c>
      <c r="C115" s="135"/>
      <c r="D115" s="135"/>
      <c r="E115" s="135"/>
      <c r="F115" s="135"/>
      <c r="G115" s="135"/>
      <c r="H115" s="135"/>
      <c r="I115" s="139"/>
      <c r="J115" s="193">
        <v>1</v>
      </c>
      <c r="K115" s="141"/>
      <c r="L115" s="141"/>
      <c r="M115" s="140"/>
      <c r="N115" s="140">
        <v>179.24</v>
      </c>
      <c r="O115" s="140"/>
      <c r="P115" s="142">
        <f t="shared" ref="P115:P117" si="5">N115</f>
        <v>179.24</v>
      </c>
      <c r="Q115" s="132"/>
    </row>
    <row r="116" spans="1:17" s="133" customFormat="1" ht="15" customHeight="1" x14ac:dyDescent="0.2">
      <c r="A116" s="131"/>
      <c r="B116" s="134" t="s">
        <v>174</v>
      </c>
      <c r="C116" s="135"/>
      <c r="D116" s="135"/>
      <c r="E116" s="135"/>
      <c r="F116" s="135"/>
      <c r="G116" s="135"/>
      <c r="H116" s="135"/>
      <c r="I116" s="139"/>
      <c r="J116" s="193">
        <v>1</v>
      </c>
      <c r="K116" s="194"/>
      <c r="L116" s="194"/>
      <c r="M116" s="140"/>
      <c r="N116" s="140">
        <v>1420.29</v>
      </c>
      <c r="O116" s="140"/>
      <c r="P116" s="142">
        <f t="shared" si="5"/>
        <v>1420.29</v>
      </c>
      <c r="Q116" s="132"/>
    </row>
    <row r="117" spans="1:17" s="133" customFormat="1" ht="15" customHeight="1" x14ac:dyDescent="0.2">
      <c r="A117" s="131"/>
      <c r="B117" s="134" t="s">
        <v>178</v>
      </c>
      <c r="C117" s="135"/>
      <c r="D117" s="135"/>
      <c r="E117" s="135"/>
      <c r="F117" s="135"/>
      <c r="G117" s="135"/>
      <c r="H117" s="135"/>
      <c r="I117" s="139"/>
      <c r="J117" s="193">
        <v>1</v>
      </c>
      <c r="K117" s="194"/>
      <c r="L117" s="194"/>
      <c r="M117" s="140"/>
      <c r="N117" s="140">
        <v>310.17</v>
      </c>
      <c r="O117" s="140"/>
      <c r="P117" s="142">
        <f t="shared" si="5"/>
        <v>310.17</v>
      </c>
      <c r="Q117" s="132"/>
    </row>
    <row r="118" spans="1:17" s="159" customFormat="1" ht="15" customHeight="1" x14ac:dyDescent="0.2">
      <c r="A118" s="131"/>
      <c r="B118" s="143" t="s">
        <v>14</v>
      </c>
      <c r="C118" s="144"/>
      <c r="D118" s="145"/>
      <c r="E118" s="146"/>
      <c r="F118" s="144"/>
      <c r="G118" s="147"/>
      <c r="H118" s="146"/>
      <c r="I118" s="148"/>
      <c r="J118" s="148"/>
      <c r="K118" s="149"/>
      <c r="L118" s="149"/>
      <c r="M118" s="149"/>
      <c r="N118" s="149"/>
      <c r="O118" s="149"/>
      <c r="P118" s="150">
        <f>SUM(P115:P117)</f>
        <v>1909.7</v>
      </c>
      <c r="Q118" s="151" t="s">
        <v>10</v>
      </c>
    </row>
    <row r="119" spans="1:17" s="159" customFormat="1" ht="15" customHeight="1" x14ac:dyDescent="0.2">
      <c r="A119" s="131"/>
      <c r="B119" s="196"/>
      <c r="C119" s="197"/>
      <c r="D119" s="198"/>
      <c r="E119" s="199"/>
      <c r="F119" s="197"/>
      <c r="G119" s="200"/>
      <c r="H119" s="199"/>
      <c r="I119" s="139"/>
      <c r="J119" s="140"/>
      <c r="K119" s="205"/>
      <c r="L119" s="140"/>
      <c r="M119" s="206"/>
      <c r="N119" s="140"/>
      <c r="O119" s="206"/>
      <c r="P119" s="202"/>
      <c r="Q119" s="129"/>
    </row>
    <row r="120" spans="1:17" s="159" customFormat="1" ht="15" customHeight="1" x14ac:dyDescent="0.2">
      <c r="A120" s="131" t="s">
        <v>56</v>
      </c>
      <c r="B120" s="283" t="str">
        <f>'Planilha Orçamentária'!D31</f>
        <v>Pintura de ligação com emulsão RR-1C</v>
      </c>
      <c r="C120" s="284"/>
      <c r="D120" s="284"/>
      <c r="E120" s="284"/>
      <c r="F120" s="284"/>
      <c r="G120" s="284"/>
      <c r="H120" s="284"/>
      <c r="I120" s="284"/>
      <c r="J120" s="284"/>
      <c r="K120" s="284"/>
      <c r="L120" s="284"/>
      <c r="M120" s="284"/>
      <c r="N120" s="284"/>
      <c r="O120" s="284"/>
      <c r="P120" s="285"/>
      <c r="Q120" s="132"/>
    </row>
    <row r="121" spans="1:17" s="159" customFormat="1" ht="15" customHeight="1" x14ac:dyDescent="0.2">
      <c r="A121" s="131"/>
      <c r="B121" s="134" t="s">
        <v>133</v>
      </c>
      <c r="C121" s="135"/>
      <c r="D121" s="135"/>
      <c r="E121" s="135"/>
      <c r="F121" s="135"/>
      <c r="G121" s="135"/>
      <c r="H121" s="135"/>
      <c r="I121" s="139"/>
      <c r="J121" s="207">
        <v>1</v>
      </c>
      <c r="K121" s="141"/>
      <c r="L121" s="141"/>
      <c r="M121" s="140"/>
      <c r="N121" s="140">
        <v>179.24</v>
      </c>
      <c r="O121" s="140"/>
      <c r="P121" s="142">
        <f t="shared" ref="P121:P126" si="6">N121</f>
        <v>179.24</v>
      </c>
      <c r="Q121" s="132"/>
    </row>
    <row r="122" spans="1:17" s="159" customFormat="1" ht="15" customHeight="1" x14ac:dyDescent="0.2">
      <c r="A122" s="131"/>
      <c r="B122" s="134" t="s">
        <v>134</v>
      </c>
      <c r="C122" s="135"/>
      <c r="D122" s="135"/>
      <c r="E122" s="135"/>
      <c r="F122" s="135"/>
      <c r="G122" s="135"/>
      <c r="H122" s="135"/>
      <c r="I122" s="139"/>
      <c r="J122" s="207">
        <v>1</v>
      </c>
      <c r="K122" s="141"/>
      <c r="L122" s="141"/>
      <c r="M122" s="140"/>
      <c r="N122" s="140">
        <v>179.24</v>
      </c>
      <c r="O122" s="140"/>
      <c r="P122" s="142">
        <f t="shared" si="6"/>
        <v>179.24</v>
      </c>
      <c r="Q122" s="132"/>
    </row>
    <row r="123" spans="1:17" s="159" customFormat="1" ht="15" customHeight="1" x14ac:dyDescent="0.2">
      <c r="A123" s="131"/>
      <c r="B123" s="134" t="s">
        <v>175</v>
      </c>
      <c r="C123" s="135"/>
      <c r="D123" s="135"/>
      <c r="E123" s="135"/>
      <c r="F123" s="135"/>
      <c r="G123" s="135"/>
      <c r="H123" s="135"/>
      <c r="I123" s="139"/>
      <c r="J123" s="207">
        <v>1</v>
      </c>
      <c r="K123" s="194"/>
      <c r="L123" s="194"/>
      <c r="M123" s="140"/>
      <c r="N123" s="140">
        <v>1420.29</v>
      </c>
      <c r="O123" s="140"/>
      <c r="P123" s="142">
        <f t="shared" si="6"/>
        <v>1420.29</v>
      </c>
      <c r="Q123" s="132"/>
    </row>
    <row r="124" spans="1:17" s="159" customFormat="1" ht="15" customHeight="1" x14ac:dyDescent="0.2">
      <c r="A124" s="131"/>
      <c r="B124" s="134" t="s">
        <v>176</v>
      </c>
      <c r="C124" s="135"/>
      <c r="D124" s="135"/>
      <c r="E124" s="135"/>
      <c r="F124" s="135"/>
      <c r="G124" s="135"/>
      <c r="H124" s="135"/>
      <c r="I124" s="139"/>
      <c r="J124" s="207">
        <v>1</v>
      </c>
      <c r="K124" s="194"/>
      <c r="L124" s="194"/>
      <c r="M124" s="140"/>
      <c r="N124" s="140">
        <v>1420.29</v>
      </c>
      <c r="O124" s="140"/>
      <c r="P124" s="142">
        <f t="shared" si="6"/>
        <v>1420.29</v>
      </c>
      <c r="Q124" s="132"/>
    </row>
    <row r="125" spans="1:17" s="159" customFormat="1" ht="15" customHeight="1" x14ac:dyDescent="0.2">
      <c r="A125" s="131"/>
      <c r="B125" s="134" t="s">
        <v>179</v>
      </c>
      <c r="C125" s="135"/>
      <c r="D125" s="135"/>
      <c r="E125" s="135"/>
      <c r="F125" s="135"/>
      <c r="G125" s="135"/>
      <c r="H125" s="135"/>
      <c r="I125" s="139"/>
      <c r="J125" s="207">
        <v>1</v>
      </c>
      <c r="K125" s="194"/>
      <c r="L125" s="194"/>
      <c r="M125" s="140"/>
      <c r="N125" s="140">
        <v>310.17</v>
      </c>
      <c r="O125" s="140"/>
      <c r="P125" s="142">
        <f t="shared" si="6"/>
        <v>310.17</v>
      </c>
      <c r="Q125" s="132"/>
    </row>
    <row r="126" spans="1:17" s="159" customFormat="1" ht="15" customHeight="1" x14ac:dyDescent="0.2">
      <c r="A126" s="131"/>
      <c r="B126" s="134" t="s">
        <v>180</v>
      </c>
      <c r="C126" s="135"/>
      <c r="D126" s="135"/>
      <c r="E126" s="135"/>
      <c r="F126" s="135"/>
      <c r="G126" s="135"/>
      <c r="H126" s="135"/>
      <c r="I126" s="139"/>
      <c r="J126" s="207">
        <v>1</v>
      </c>
      <c r="K126" s="194"/>
      <c r="L126" s="194"/>
      <c r="M126" s="140"/>
      <c r="N126" s="140">
        <v>310.17</v>
      </c>
      <c r="O126" s="140"/>
      <c r="P126" s="142">
        <f t="shared" si="6"/>
        <v>310.17</v>
      </c>
      <c r="Q126" s="132"/>
    </row>
    <row r="127" spans="1:17" s="159" customFormat="1" ht="15" customHeight="1" x14ac:dyDescent="0.2">
      <c r="A127" s="131"/>
      <c r="B127" s="143" t="s">
        <v>14</v>
      </c>
      <c r="C127" s="144"/>
      <c r="D127" s="145"/>
      <c r="E127" s="146"/>
      <c r="F127" s="144"/>
      <c r="G127" s="147"/>
      <c r="H127" s="146"/>
      <c r="I127" s="148"/>
      <c r="J127" s="148"/>
      <c r="K127" s="149"/>
      <c r="L127" s="149"/>
      <c r="M127" s="149"/>
      <c r="N127" s="149"/>
      <c r="O127" s="149"/>
      <c r="P127" s="150">
        <f>SUM(P121:P126)</f>
        <v>3819.4</v>
      </c>
      <c r="Q127" s="151" t="s">
        <v>8</v>
      </c>
    </row>
    <row r="128" spans="1:17" s="159" customFormat="1" ht="15" customHeight="1" x14ac:dyDescent="0.2">
      <c r="A128" s="131"/>
      <c r="B128" s="196"/>
      <c r="C128" s="197"/>
      <c r="D128" s="198"/>
      <c r="E128" s="199"/>
      <c r="F128" s="197"/>
      <c r="G128" s="200"/>
      <c r="H128" s="199"/>
      <c r="I128" s="139"/>
      <c r="J128" s="140"/>
      <c r="K128" s="205"/>
      <c r="L128" s="140"/>
      <c r="M128" s="206"/>
      <c r="N128" s="140"/>
      <c r="O128" s="206"/>
      <c r="P128" s="202"/>
      <c r="Q128" s="129"/>
    </row>
    <row r="129" spans="1:17" s="112" customFormat="1" ht="15" customHeight="1" x14ac:dyDescent="0.2">
      <c r="A129" s="131" t="s">
        <v>57</v>
      </c>
      <c r="B129" s="283" t="str">
        <f>'Planilha Orçamentária'!D32</f>
        <v>CBUQ (camada pronta - binder) inclusive fornecimento e transporte comercial do CAP, exclusive transporte da massa</v>
      </c>
      <c r="C129" s="284"/>
      <c r="D129" s="284"/>
      <c r="E129" s="284"/>
      <c r="F129" s="284"/>
      <c r="G129" s="284"/>
      <c r="H129" s="284"/>
      <c r="I129" s="284"/>
      <c r="J129" s="284"/>
      <c r="K129" s="284"/>
      <c r="L129" s="284"/>
      <c r="M129" s="284"/>
      <c r="N129" s="284"/>
      <c r="O129" s="284"/>
      <c r="P129" s="285"/>
      <c r="Q129" s="132"/>
    </row>
    <row r="130" spans="1:17" s="112" customFormat="1" ht="15" customHeight="1" x14ac:dyDescent="0.2">
      <c r="A130" s="131"/>
      <c r="B130" s="134" t="s">
        <v>128</v>
      </c>
      <c r="C130" s="135"/>
      <c r="D130" s="135"/>
      <c r="E130" s="135"/>
      <c r="F130" s="135"/>
      <c r="G130" s="135"/>
      <c r="H130" s="135"/>
      <c r="I130" s="139"/>
      <c r="J130" s="193">
        <v>1</v>
      </c>
      <c r="K130" s="141"/>
      <c r="L130" s="141"/>
      <c r="M130" s="140">
        <v>0.03</v>
      </c>
      <c r="N130" s="140">
        <v>179.24</v>
      </c>
      <c r="O130" s="140">
        <f>N130*M130</f>
        <v>5.3772000000000002</v>
      </c>
      <c r="P130" s="142">
        <f>TRUNC(O130*2.34,2)</f>
        <v>12.58</v>
      </c>
      <c r="Q130" s="132"/>
    </row>
    <row r="131" spans="1:17" s="112" customFormat="1" ht="15" customHeight="1" x14ac:dyDescent="0.2">
      <c r="A131" s="131"/>
      <c r="B131" s="134" t="s">
        <v>174</v>
      </c>
      <c r="C131" s="135"/>
      <c r="D131" s="135"/>
      <c r="E131" s="135"/>
      <c r="F131" s="135"/>
      <c r="G131" s="135"/>
      <c r="H131" s="135"/>
      <c r="I131" s="139"/>
      <c r="J131" s="193">
        <v>1</v>
      </c>
      <c r="K131" s="194"/>
      <c r="L131" s="194"/>
      <c r="M131" s="140">
        <v>0.03</v>
      </c>
      <c r="N131" s="140">
        <v>1420.29</v>
      </c>
      <c r="O131" s="140">
        <f t="shared" ref="O131:O132" si="7">N131*M131</f>
        <v>42.608699999999999</v>
      </c>
      <c r="P131" s="142">
        <f t="shared" ref="P131:P132" si="8">TRUNC(O131*2.34,2)</f>
        <v>99.7</v>
      </c>
      <c r="Q131" s="132"/>
    </row>
    <row r="132" spans="1:17" s="112" customFormat="1" ht="15" customHeight="1" x14ac:dyDescent="0.2">
      <c r="A132" s="131"/>
      <c r="B132" s="134" t="s">
        <v>178</v>
      </c>
      <c r="C132" s="135"/>
      <c r="D132" s="135"/>
      <c r="E132" s="135"/>
      <c r="F132" s="135"/>
      <c r="G132" s="135"/>
      <c r="H132" s="135"/>
      <c r="I132" s="139"/>
      <c r="J132" s="193">
        <v>1</v>
      </c>
      <c r="K132" s="194"/>
      <c r="L132" s="194"/>
      <c r="M132" s="140">
        <v>0.03</v>
      </c>
      <c r="N132" s="140">
        <v>310.17</v>
      </c>
      <c r="O132" s="140">
        <f t="shared" si="7"/>
        <v>9.3050999999999995</v>
      </c>
      <c r="P132" s="142">
        <f t="shared" si="8"/>
        <v>21.77</v>
      </c>
      <c r="Q132" s="132"/>
    </row>
    <row r="133" spans="1:17" s="112" customFormat="1" ht="15" customHeight="1" x14ac:dyDescent="0.2">
      <c r="A133" s="131"/>
      <c r="B133" s="318" t="s">
        <v>227</v>
      </c>
      <c r="C133" s="319"/>
      <c r="D133" s="319"/>
      <c r="E133" s="319"/>
      <c r="F133" s="319"/>
      <c r="G133" s="319"/>
      <c r="H133" s="319"/>
      <c r="I133" s="319"/>
      <c r="J133" s="319"/>
      <c r="K133" s="319"/>
      <c r="L133" s="319"/>
      <c r="M133" s="319"/>
      <c r="N133" s="319"/>
      <c r="O133" s="319"/>
      <c r="P133" s="320"/>
      <c r="Q133" s="247"/>
    </row>
    <row r="134" spans="1:17" s="112" customFormat="1" ht="15" customHeight="1" x14ac:dyDescent="0.2">
      <c r="A134" s="131"/>
      <c r="B134" s="143" t="s">
        <v>14</v>
      </c>
      <c r="C134" s="144"/>
      <c r="D134" s="145"/>
      <c r="E134" s="146"/>
      <c r="F134" s="144"/>
      <c r="G134" s="147"/>
      <c r="H134" s="146"/>
      <c r="I134" s="148"/>
      <c r="J134" s="148"/>
      <c r="K134" s="149"/>
      <c r="L134" s="149"/>
      <c r="M134" s="149"/>
      <c r="N134" s="149"/>
      <c r="O134" s="149"/>
      <c r="P134" s="150">
        <f>SUM(P130:P132)</f>
        <v>134.05000000000001</v>
      </c>
      <c r="Q134" s="151" t="s">
        <v>153</v>
      </c>
    </row>
    <row r="135" spans="1:17" s="159" customFormat="1" ht="15" customHeight="1" x14ac:dyDescent="0.2">
      <c r="A135" s="131"/>
      <c r="B135" s="196"/>
      <c r="C135" s="197"/>
      <c r="D135" s="198"/>
      <c r="E135" s="199"/>
      <c r="F135" s="197"/>
      <c r="G135" s="200"/>
      <c r="H135" s="199"/>
      <c r="I135" s="139"/>
      <c r="J135" s="140"/>
      <c r="K135" s="205"/>
      <c r="L135" s="140"/>
      <c r="M135" s="206"/>
      <c r="N135" s="140"/>
      <c r="O135" s="206"/>
      <c r="P135" s="202"/>
      <c r="Q135" s="129"/>
    </row>
    <row r="136" spans="1:17" s="159" customFormat="1" ht="15" customHeight="1" x14ac:dyDescent="0.2">
      <c r="A136" s="131" t="s">
        <v>58</v>
      </c>
      <c r="B136" s="283" t="str">
        <f>'Planilha Orçamentária'!D33</f>
        <v>CBUQ (camada pronta - capa) inclusive fornecimento e transporte comercial do CAP, exclusive transporte da massa</v>
      </c>
      <c r="C136" s="284"/>
      <c r="D136" s="284"/>
      <c r="E136" s="284"/>
      <c r="F136" s="284"/>
      <c r="G136" s="284"/>
      <c r="H136" s="284"/>
      <c r="I136" s="284"/>
      <c r="J136" s="284"/>
      <c r="K136" s="284"/>
      <c r="L136" s="284"/>
      <c r="M136" s="284"/>
      <c r="N136" s="284"/>
      <c r="O136" s="284"/>
      <c r="P136" s="285"/>
      <c r="Q136" s="132"/>
    </row>
    <row r="137" spans="1:17" s="159" customFormat="1" ht="15" customHeight="1" x14ac:dyDescent="0.2">
      <c r="A137" s="131"/>
      <c r="B137" s="134" t="s">
        <v>128</v>
      </c>
      <c r="C137" s="135"/>
      <c r="D137" s="135"/>
      <c r="E137" s="135"/>
      <c r="F137" s="135"/>
      <c r="G137" s="135"/>
      <c r="H137" s="135"/>
      <c r="I137" s="139"/>
      <c r="J137" s="193">
        <v>1</v>
      </c>
      <c r="K137" s="141"/>
      <c r="L137" s="141"/>
      <c r="M137" s="140">
        <v>0.03</v>
      </c>
      <c r="N137" s="140">
        <v>179.24</v>
      </c>
      <c r="O137" s="140">
        <f>N137*M137</f>
        <v>5.3772000000000002</v>
      </c>
      <c r="P137" s="142">
        <f>TRUNC(O137*2.34,2)</f>
        <v>12.58</v>
      </c>
      <c r="Q137" s="132"/>
    </row>
    <row r="138" spans="1:17" s="159" customFormat="1" ht="15" customHeight="1" x14ac:dyDescent="0.2">
      <c r="A138" s="131"/>
      <c r="B138" s="134" t="s">
        <v>174</v>
      </c>
      <c r="C138" s="135"/>
      <c r="D138" s="135"/>
      <c r="E138" s="135"/>
      <c r="F138" s="135"/>
      <c r="G138" s="135"/>
      <c r="H138" s="135"/>
      <c r="I138" s="139"/>
      <c r="J138" s="193">
        <v>1</v>
      </c>
      <c r="K138" s="194"/>
      <c r="L138" s="194"/>
      <c r="M138" s="140">
        <v>0.03</v>
      </c>
      <c r="N138" s="140">
        <v>1420.29</v>
      </c>
      <c r="O138" s="140">
        <f t="shared" ref="O138:O139" si="9">N138*M138</f>
        <v>42.608699999999999</v>
      </c>
      <c r="P138" s="142">
        <f t="shared" ref="P138:P139" si="10">TRUNC(O138*2.34,2)</f>
        <v>99.7</v>
      </c>
      <c r="Q138" s="132"/>
    </row>
    <row r="139" spans="1:17" s="159" customFormat="1" ht="15" customHeight="1" x14ac:dyDescent="0.2">
      <c r="A139" s="131"/>
      <c r="B139" s="134" t="s">
        <v>178</v>
      </c>
      <c r="C139" s="135"/>
      <c r="D139" s="135"/>
      <c r="E139" s="135"/>
      <c r="F139" s="135"/>
      <c r="G139" s="135"/>
      <c r="H139" s="135"/>
      <c r="I139" s="139"/>
      <c r="J139" s="193">
        <v>1</v>
      </c>
      <c r="K139" s="194"/>
      <c r="L139" s="194"/>
      <c r="M139" s="140">
        <v>0.03</v>
      </c>
      <c r="N139" s="140">
        <v>310.17</v>
      </c>
      <c r="O139" s="140">
        <f t="shared" si="9"/>
        <v>9.3050999999999995</v>
      </c>
      <c r="P139" s="142">
        <f t="shared" si="10"/>
        <v>21.77</v>
      </c>
      <c r="Q139" s="132"/>
    </row>
    <row r="140" spans="1:17" s="159" customFormat="1" ht="15" customHeight="1" x14ac:dyDescent="0.2">
      <c r="A140" s="131"/>
      <c r="B140" s="318" t="s">
        <v>227</v>
      </c>
      <c r="C140" s="319"/>
      <c r="D140" s="319"/>
      <c r="E140" s="319"/>
      <c r="F140" s="319"/>
      <c r="G140" s="319"/>
      <c r="H140" s="319"/>
      <c r="I140" s="319"/>
      <c r="J140" s="319"/>
      <c r="K140" s="319"/>
      <c r="L140" s="319"/>
      <c r="M140" s="319"/>
      <c r="N140" s="319"/>
      <c r="O140" s="319"/>
      <c r="P140" s="320"/>
      <c r="Q140" s="247"/>
    </row>
    <row r="141" spans="1:17" s="159" customFormat="1" ht="15" customHeight="1" x14ac:dyDescent="0.2">
      <c r="A141" s="131"/>
      <c r="B141" s="143" t="s">
        <v>14</v>
      </c>
      <c r="C141" s="144"/>
      <c r="D141" s="145"/>
      <c r="E141" s="146"/>
      <c r="F141" s="144"/>
      <c r="G141" s="147"/>
      <c r="H141" s="146"/>
      <c r="I141" s="148"/>
      <c r="J141" s="148"/>
      <c r="K141" s="149"/>
      <c r="L141" s="149"/>
      <c r="M141" s="149"/>
      <c r="N141" s="149"/>
      <c r="O141" s="149"/>
      <c r="P141" s="150">
        <f>SUM(P137:P139)</f>
        <v>134.05000000000001</v>
      </c>
      <c r="Q141" s="151" t="s">
        <v>153</v>
      </c>
    </row>
    <row r="142" spans="1:17" s="159" customFormat="1" ht="15" customHeight="1" x14ac:dyDescent="0.2">
      <c r="A142" s="131"/>
      <c r="B142" s="196"/>
      <c r="C142" s="197"/>
      <c r="D142" s="198"/>
      <c r="E142" s="199"/>
      <c r="F142" s="197"/>
      <c r="G142" s="200"/>
      <c r="H142" s="199"/>
      <c r="I142" s="139"/>
      <c r="J142" s="140"/>
      <c r="K142" s="205"/>
      <c r="L142" s="140"/>
      <c r="M142" s="206"/>
      <c r="N142" s="140"/>
      <c r="O142" s="206"/>
      <c r="P142" s="202"/>
      <c r="Q142" s="129"/>
    </row>
    <row r="143" spans="1:17" s="159" customFormat="1" ht="15" customHeight="1" x14ac:dyDescent="0.2">
      <c r="A143" s="131" t="s">
        <v>59</v>
      </c>
      <c r="B143" s="283" t="str">
        <f>'Planilha Orçamentária'!D34</f>
        <v>Transporte de materiais para DMT acima de 15 KM (Caminhão basculante) - 0,184XP + 0,195XR + 7,044 (XP=100);(XR=0)</v>
      </c>
      <c r="C143" s="284"/>
      <c r="D143" s="284"/>
      <c r="E143" s="284"/>
      <c r="F143" s="284"/>
      <c r="G143" s="284"/>
      <c r="H143" s="284"/>
      <c r="I143" s="284"/>
      <c r="J143" s="284"/>
      <c r="K143" s="284"/>
      <c r="L143" s="284"/>
      <c r="M143" s="284"/>
      <c r="N143" s="284"/>
      <c r="O143" s="284"/>
      <c r="P143" s="285"/>
      <c r="Q143" s="132"/>
    </row>
    <row r="144" spans="1:17" s="159" customFormat="1" ht="15" customHeight="1" x14ac:dyDescent="0.2">
      <c r="A144" s="131"/>
      <c r="B144" s="208" t="s">
        <v>154</v>
      </c>
      <c r="C144" s="135"/>
      <c r="D144" s="135"/>
      <c r="E144" s="135"/>
      <c r="F144" s="135"/>
      <c r="G144" s="135"/>
      <c r="H144" s="135"/>
      <c r="I144" s="139"/>
      <c r="J144" s="193"/>
      <c r="K144" s="141"/>
      <c r="L144" s="141"/>
      <c r="M144" s="140">
        <v>0.06</v>
      </c>
      <c r="N144" s="140">
        <v>179.24</v>
      </c>
      <c r="O144" s="140">
        <f>N144*M144</f>
        <v>10.7544</v>
      </c>
      <c r="P144" s="142">
        <f>TRUNC(O144*2.34,2)</f>
        <v>25.16</v>
      </c>
      <c r="Q144" s="132"/>
    </row>
    <row r="145" spans="1:17" s="159" customFormat="1" ht="15" customHeight="1" x14ac:dyDescent="0.2">
      <c r="A145" s="131"/>
      <c r="B145" s="322" t="s">
        <v>177</v>
      </c>
      <c r="C145" s="323"/>
      <c r="D145" s="323"/>
      <c r="E145" s="323"/>
      <c r="F145" s="135"/>
      <c r="G145" s="135"/>
      <c r="H145" s="135"/>
      <c r="I145" s="139"/>
      <c r="J145" s="193"/>
      <c r="K145" s="194"/>
      <c r="L145" s="194"/>
      <c r="M145" s="140">
        <v>0.06</v>
      </c>
      <c r="N145" s="140">
        <v>1420.29</v>
      </c>
      <c r="O145" s="140">
        <f t="shared" ref="O145:O146" si="11">N145*M145</f>
        <v>85.217399999999998</v>
      </c>
      <c r="P145" s="142">
        <f t="shared" ref="P145:P146" si="12">TRUNC(O145*2.34,2)</f>
        <v>199.4</v>
      </c>
      <c r="Q145" s="132"/>
    </row>
    <row r="146" spans="1:17" s="159" customFormat="1" ht="15" customHeight="1" x14ac:dyDescent="0.2">
      <c r="A146" s="131"/>
      <c r="B146" s="134" t="s">
        <v>181</v>
      </c>
      <c r="C146" s="135"/>
      <c r="D146" s="135"/>
      <c r="E146" s="135"/>
      <c r="F146" s="135"/>
      <c r="G146" s="135"/>
      <c r="H146" s="135"/>
      <c r="I146" s="139"/>
      <c r="J146" s="193"/>
      <c r="K146" s="194"/>
      <c r="L146" s="194"/>
      <c r="M146" s="140">
        <v>0.06</v>
      </c>
      <c r="N146" s="140">
        <v>310.17</v>
      </c>
      <c r="O146" s="140">
        <f t="shared" si="11"/>
        <v>18.610199999999999</v>
      </c>
      <c r="P146" s="142">
        <f t="shared" si="12"/>
        <v>43.54</v>
      </c>
      <c r="Q146" s="132"/>
    </row>
    <row r="147" spans="1:17" s="159" customFormat="1" ht="15" customHeight="1" x14ac:dyDescent="0.2">
      <c r="A147" s="131"/>
      <c r="B147" s="143" t="s">
        <v>14</v>
      </c>
      <c r="C147" s="144"/>
      <c r="D147" s="145"/>
      <c r="E147" s="146"/>
      <c r="F147" s="144"/>
      <c r="G147" s="147"/>
      <c r="H147" s="146"/>
      <c r="I147" s="148"/>
      <c r="J147" s="148"/>
      <c r="K147" s="149"/>
      <c r="L147" s="149"/>
      <c r="M147" s="149"/>
      <c r="N147" s="149"/>
      <c r="O147" s="149"/>
      <c r="P147" s="150">
        <f>SUM(P144:P146)</f>
        <v>268.10000000000002</v>
      </c>
      <c r="Q147" s="151" t="s">
        <v>153</v>
      </c>
    </row>
    <row r="148" spans="1:17" s="159" customFormat="1" ht="15" customHeight="1" x14ac:dyDescent="0.2">
      <c r="A148" s="131"/>
      <c r="B148" s="196"/>
      <c r="C148" s="197"/>
      <c r="D148" s="198"/>
      <c r="E148" s="199"/>
      <c r="F148" s="197"/>
      <c r="G148" s="200"/>
      <c r="H148" s="199"/>
      <c r="I148" s="139"/>
      <c r="J148" s="139"/>
      <c r="K148" s="201"/>
      <c r="L148" s="201"/>
      <c r="M148" s="201"/>
      <c r="N148" s="201"/>
      <c r="O148" s="201"/>
      <c r="P148" s="202"/>
      <c r="Q148" s="129"/>
    </row>
    <row r="149" spans="1:17" s="159" customFormat="1" ht="15" customHeight="1" x14ac:dyDescent="0.2">
      <c r="A149" s="131" t="s">
        <v>60</v>
      </c>
      <c r="B149" s="283" t="str">
        <f>'Planilha Orçamentária'!D35</f>
        <v>Serviços topográficos para pavimentação, inclusive nota de serviços, acompanhamento e greide</v>
      </c>
      <c r="C149" s="284"/>
      <c r="D149" s="284"/>
      <c r="E149" s="284"/>
      <c r="F149" s="284"/>
      <c r="G149" s="284"/>
      <c r="H149" s="284"/>
      <c r="I149" s="284"/>
      <c r="J149" s="284"/>
      <c r="K149" s="284"/>
      <c r="L149" s="284"/>
      <c r="M149" s="284"/>
      <c r="N149" s="284"/>
      <c r="O149" s="284"/>
      <c r="P149" s="285"/>
      <c r="Q149" s="132"/>
    </row>
    <row r="150" spans="1:17" s="159" customFormat="1" ht="15" customHeight="1" x14ac:dyDescent="0.2">
      <c r="A150" s="131"/>
      <c r="B150" s="134" t="s">
        <v>128</v>
      </c>
      <c r="C150" s="135"/>
      <c r="D150" s="135"/>
      <c r="E150" s="135"/>
      <c r="F150" s="135"/>
      <c r="G150" s="135"/>
      <c r="H150" s="135"/>
      <c r="I150" s="139"/>
      <c r="J150" s="193">
        <v>1</v>
      </c>
      <c r="K150" s="141"/>
      <c r="L150" s="141"/>
      <c r="M150" s="140"/>
      <c r="N150" s="140">
        <v>179.24</v>
      </c>
      <c r="O150" s="140"/>
      <c r="P150" s="142">
        <f>N150</f>
        <v>179.24</v>
      </c>
      <c r="Q150" s="132"/>
    </row>
    <row r="151" spans="1:17" s="159" customFormat="1" ht="15" customHeight="1" x14ac:dyDescent="0.2">
      <c r="A151" s="131"/>
      <c r="B151" s="134" t="s">
        <v>174</v>
      </c>
      <c r="C151" s="135"/>
      <c r="D151" s="135"/>
      <c r="E151" s="135"/>
      <c r="F151" s="135"/>
      <c r="G151" s="135"/>
      <c r="H151" s="135"/>
      <c r="I151" s="139"/>
      <c r="J151" s="193">
        <v>1</v>
      </c>
      <c r="K151" s="194"/>
      <c r="L151" s="194"/>
      <c r="M151" s="140"/>
      <c r="N151" s="140">
        <v>1420.29</v>
      </c>
      <c r="O151" s="140"/>
      <c r="P151" s="142">
        <f t="shared" ref="P151:P152" si="13">N151</f>
        <v>1420.29</v>
      </c>
      <c r="Q151" s="132"/>
    </row>
    <row r="152" spans="1:17" s="159" customFormat="1" ht="15" customHeight="1" x14ac:dyDescent="0.2">
      <c r="A152" s="131"/>
      <c r="B152" s="134" t="s">
        <v>178</v>
      </c>
      <c r="C152" s="135"/>
      <c r="D152" s="135"/>
      <c r="E152" s="135"/>
      <c r="F152" s="135"/>
      <c r="G152" s="135"/>
      <c r="H152" s="135"/>
      <c r="I152" s="139"/>
      <c r="J152" s="193">
        <v>1</v>
      </c>
      <c r="K152" s="194"/>
      <c r="L152" s="194"/>
      <c r="M152" s="140"/>
      <c r="N152" s="140">
        <v>310.17</v>
      </c>
      <c r="O152" s="140"/>
      <c r="P152" s="142">
        <f t="shared" si="13"/>
        <v>310.17</v>
      </c>
      <c r="Q152" s="132"/>
    </row>
    <row r="153" spans="1:17" s="159" customFormat="1" ht="15" customHeight="1" x14ac:dyDescent="0.2">
      <c r="A153" s="131"/>
      <c r="B153" s="143" t="s">
        <v>14</v>
      </c>
      <c r="C153" s="144"/>
      <c r="D153" s="145"/>
      <c r="E153" s="146"/>
      <c r="F153" s="144"/>
      <c r="G153" s="147"/>
      <c r="H153" s="146"/>
      <c r="I153" s="148"/>
      <c r="J153" s="148"/>
      <c r="K153" s="149"/>
      <c r="L153" s="149"/>
      <c r="M153" s="149"/>
      <c r="N153" s="149"/>
      <c r="O153" s="149"/>
      <c r="P153" s="150">
        <f>SUM(P150:P152)</f>
        <v>1909.7</v>
      </c>
      <c r="Q153" s="151" t="s">
        <v>8</v>
      </c>
    </row>
    <row r="154" spans="1:17" s="159" customFormat="1" ht="15" customHeight="1" x14ac:dyDescent="0.2">
      <c r="A154" s="131"/>
      <c r="B154" s="134"/>
      <c r="C154" s="135"/>
      <c r="D154" s="136"/>
      <c r="E154" s="137"/>
      <c r="F154" s="135"/>
      <c r="G154" s="138"/>
      <c r="H154" s="137"/>
      <c r="I154" s="139"/>
      <c r="J154" s="140"/>
      <c r="K154" s="141"/>
      <c r="L154" s="140"/>
      <c r="M154" s="140"/>
      <c r="N154" s="140"/>
      <c r="O154" s="140"/>
      <c r="P154" s="142"/>
      <c r="Q154" s="132"/>
    </row>
    <row r="155" spans="1:17" s="159" customFormat="1" ht="15" customHeight="1" x14ac:dyDescent="0.2">
      <c r="A155" s="158" t="s">
        <v>30</v>
      </c>
      <c r="B155" s="119" t="str">
        <f>'Planilha Orçamentária'!D39</f>
        <v>DRENAGEM</v>
      </c>
      <c r="C155" s="120"/>
      <c r="D155" s="121"/>
      <c r="E155" s="122"/>
      <c r="F155" s="120"/>
      <c r="G155" s="123"/>
      <c r="H155" s="122"/>
      <c r="I155" s="124"/>
      <c r="J155" s="125"/>
      <c r="K155" s="126"/>
      <c r="L155" s="125"/>
      <c r="M155" s="127"/>
      <c r="N155" s="125"/>
      <c r="O155" s="127"/>
      <c r="P155" s="128"/>
      <c r="Q155" s="132"/>
    </row>
    <row r="156" spans="1:17" s="159" customFormat="1" ht="15" customHeight="1" x14ac:dyDescent="0.2">
      <c r="A156" s="131" t="s">
        <v>61</v>
      </c>
      <c r="B156" s="283" t="str">
        <f>'Planilha Orçamentária'!D40</f>
        <v>Trincheira Drenante</v>
      </c>
      <c r="C156" s="284"/>
      <c r="D156" s="284"/>
      <c r="E156" s="284"/>
      <c r="F156" s="284"/>
      <c r="G156" s="284"/>
      <c r="H156" s="284"/>
      <c r="I156" s="284"/>
      <c r="J156" s="284"/>
      <c r="K156" s="284"/>
      <c r="L156" s="284"/>
      <c r="M156" s="284"/>
      <c r="N156" s="284"/>
      <c r="O156" s="284"/>
      <c r="P156" s="285"/>
      <c r="Q156" s="132"/>
    </row>
    <row r="157" spans="1:17" s="159" customFormat="1" ht="15" customHeight="1" x14ac:dyDescent="0.2">
      <c r="A157" s="131" t="s">
        <v>193</v>
      </c>
      <c r="B157" s="283" t="str">
        <f>'Planilha Orçamentária'!D41</f>
        <v>Formas planas de madeira com 02 (dois) reaproveitamentos, inclusive fornecimento e transporte das madeiras, em Vias Urbanas</v>
      </c>
      <c r="C157" s="284"/>
      <c r="D157" s="284"/>
      <c r="E157" s="284"/>
      <c r="F157" s="284"/>
      <c r="G157" s="284"/>
      <c r="H157" s="284"/>
      <c r="I157" s="284"/>
      <c r="J157" s="284"/>
      <c r="K157" s="284"/>
      <c r="L157" s="284"/>
      <c r="M157" s="284"/>
      <c r="N157" s="284"/>
      <c r="O157" s="284"/>
      <c r="P157" s="285"/>
      <c r="Q157" s="132"/>
    </row>
    <row r="158" spans="1:17" s="159" customFormat="1" ht="15" customHeight="1" x14ac:dyDescent="0.2">
      <c r="A158" s="209"/>
      <c r="B158" s="210" t="s">
        <v>218</v>
      </c>
      <c r="C158" s="211"/>
      <c r="D158" s="211"/>
      <c r="E158" s="211"/>
      <c r="F158" s="211"/>
      <c r="G158" s="211"/>
      <c r="H158" s="211"/>
      <c r="I158" s="211"/>
      <c r="J158" s="211"/>
      <c r="K158" s="163"/>
      <c r="L158" s="163"/>
      <c r="M158" s="163"/>
      <c r="N158" s="163">
        <v>8.8000000000000007</v>
      </c>
      <c r="O158" s="163"/>
      <c r="P158" s="239">
        <f t="shared" ref="P158:P159" si="14">N158</f>
        <v>8.8000000000000007</v>
      </c>
      <c r="Q158" s="240"/>
    </row>
    <row r="159" spans="1:17" s="159" customFormat="1" ht="15" customHeight="1" x14ac:dyDescent="0.2">
      <c r="A159" s="209"/>
      <c r="B159" s="210" t="s">
        <v>219</v>
      </c>
      <c r="C159" s="211"/>
      <c r="D159" s="211"/>
      <c r="E159" s="211"/>
      <c r="F159" s="211"/>
      <c r="G159" s="211"/>
      <c r="H159" s="211"/>
      <c r="I159" s="211"/>
      <c r="J159" s="211"/>
      <c r="K159" s="163"/>
      <c r="L159" s="163"/>
      <c r="M159" s="163"/>
      <c r="N159" s="163">
        <v>6.96</v>
      </c>
      <c r="O159" s="163"/>
      <c r="P159" s="239">
        <f t="shared" si="14"/>
        <v>6.96</v>
      </c>
      <c r="Q159" s="240"/>
    </row>
    <row r="160" spans="1:17" s="21" customFormat="1" ht="15" customHeight="1" x14ac:dyDescent="0.2">
      <c r="A160" s="131"/>
      <c r="B160" s="143" t="s">
        <v>14</v>
      </c>
      <c r="C160" s="144"/>
      <c r="D160" s="145"/>
      <c r="E160" s="146"/>
      <c r="F160" s="144"/>
      <c r="G160" s="147"/>
      <c r="H160" s="146"/>
      <c r="I160" s="149"/>
      <c r="J160" s="149"/>
      <c r="K160" s="149"/>
      <c r="L160" s="149"/>
      <c r="M160" s="149"/>
      <c r="N160" s="149"/>
      <c r="O160" s="149"/>
      <c r="P160" s="151">
        <f>SUM(P158:P159)</f>
        <v>15.760000000000002</v>
      </c>
      <c r="Q160" s="151" t="s">
        <v>8</v>
      </c>
    </row>
    <row r="161" spans="1:17" s="21" customFormat="1" ht="15" customHeight="1" x14ac:dyDescent="0.2">
      <c r="A161" s="131"/>
      <c r="B161" s="196"/>
      <c r="C161" s="197"/>
      <c r="D161" s="198"/>
      <c r="E161" s="199"/>
      <c r="F161" s="197"/>
      <c r="G161" s="200"/>
      <c r="H161" s="199"/>
      <c r="I161" s="139"/>
      <c r="J161" s="139"/>
      <c r="K161" s="201"/>
      <c r="L161" s="201"/>
      <c r="M161" s="201"/>
      <c r="N161" s="201"/>
      <c r="O161" s="201"/>
      <c r="P161" s="202"/>
      <c r="Q161" s="129"/>
    </row>
    <row r="162" spans="1:17" ht="15" customHeight="1" x14ac:dyDescent="0.2">
      <c r="A162" s="131" t="s">
        <v>195</v>
      </c>
      <c r="B162" s="286" t="str">
        <f>'Planilha Orçamentária'!D42</f>
        <v>Corte e dobra de aço CA-50, diâmetro de 6,3mm, Utilizado em estruturas diversas, exceto lajes. AF_12/2015</v>
      </c>
      <c r="C162" s="287"/>
      <c r="D162" s="287"/>
      <c r="E162" s="287"/>
      <c r="F162" s="287"/>
      <c r="G162" s="287"/>
      <c r="H162" s="287"/>
      <c r="I162" s="287"/>
      <c r="J162" s="214"/>
      <c r="K162" s="214"/>
      <c r="L162" s="214"/>
      <c r="M162" s="214"/>
      <c r="N162" s="214"/>
      <c r="O162" s="214"/>
      <c r="P162" s="216"/>
      <c r="Q162" s="214"/>
    </row>
    <row r="163" spans="1:17" ht="15" customHeight="1" x14ac:dyDescent="0.2">
      <c r="A163" s="21"/>
      <c r="B163" s="217" t="s">
        <v>215</v>
      </c>
      <c r="C163" s="213"/>
      <c r="D163" s="214"/>
      <c r="E163" s="215"/>
      <c r="F163" s="213"/>
      <c r="G163" s="214"/>
      <c r="H163" s="215"/>
      <c r="I163" s="214"/>
      <c r="J163" s="214" t="s">
        <v>220</v>
      </c>
      <c r="K163" s="214"/>
      <c r="L163" s="214"/>
      <c r="M163" s="214"/>
      <c r="N163" s="214"/>
      <c r="O163" s="214"/>
      <c r="P163" s="218">
        <v>73.5</v>
      </c>
      <c r="Q163" s="214"/>
    </row>
    <row r="164" spans="1:17" ht="15" customHeight="1" x14ac:dyDescent="0.2">
      <c r="A164" s="21"/>
      <c r="B164" s="143" t="s">
        <v>14</v>
      </c>
      <c r="C164" s="144"/>
      <c r="D164" s="145"/>
      <c r="E164" s="146"/>
      <c r="F164" s="144"/>
      <c r="G164" s="147"/>
      <c r="H164" s="146"/>
      <c r="I164" s="148"/>
      <c r="J164" s="148"/>
      <c r="K164" s="149"/>
      <c r="L164" s="149"/>
      <c r="M164" s="149"/>
      <c r="N164" s="149"/>
      <c r="O164" s="149"/>
      <c r="P164" s="150">
        <f>P163</f>
        <v>73.5</v>
      </c>
      <c r="Q164" s="151" t="s">
        <v>183</v>
      </c>
    </row>
    <row r="165" spans="1:17" ht="15" customHeight="1" x14ac:dyDescent="0.2">
      <c r="A165" s="131"/>
      <c r="B165" s="196"/>
      <c r="C165" s="197"/>
      <c r="D165" s="198"/>
      <c r="E165" s="199"/>
      <c r="F165" s="197"/>
      <c r="G165" s="200"/>
      <c r="H165" s="199"/>
      <c r="I165" s="139"/>
      <c r="J165" s="139"/>
      <c r="K165" s="201"/>
      <c r="L165" s="201"/>
      <c r="M165" s="201"/>
      <c r="N165" s="201"/>
      <c r="O165" s="201"/>
      <c r="P165" s="202"/>
      <c r="Q165" s="129"/>
    </row>
    <row r="166" spans="1:17" ht="15" customHeight="1" x14ac:dyDescent="0.2">
      <c r="A166" s="131" t="s">
        <v>196</v>
      </c>
      <c r="B166" s="286" t="str">
        <f>'Planilha Orçamentária'!D43</f>
        <v>Concreto FCK = 30MPa, traço 1:2,1:2,5 (Cimento/ Areia média/ Brita 1) - Preparo mecânico com betoneira 400 l. AF_07/2016</v>
      </c>
      <c r="C166" s="287"/>
      <c r="D166" s="287"/>
      <c r="E166" s="287"/>
      <c r="F166" s="287"/>
      <c r="G166" s="287"/>
      <c r="H166" s="287"/>
      <c r="I166" s="287"/>
      <c r="J166" s="214"/>
      <c r="K166" s="214"/>
      <c r="L166" s="214"/>
      <c r="M166" s="214"/>
      <c r="N166" s="214"/>
      <c r="O166" s="214"/>
      <c r="P166" s="216"/>
      <c r="Q166" s="214"/>
    </row>
    <row r="167" spans="1:17" ht="15" customHeight="1" x14ac:dyDescent="0.2">
      <c r="A167" s="21"/>
      <c r="B167" s="217" t="s">
        <v>215</v>
      </c>
      <c r="C167" s="213"/>
      <c r="D167" s="214"/>
      <c r="E167" s="215"/>
      <c r="F167" s="213"/>
      <c r="G167" s="214"/>
      <c r="H167" s="215"/>
      <c r="I167" s="214"/>
      <c r="J167" s="214"/>
      <c r="K167" s="214"/>
      <c r="L167" s="214"/>
      <c r="M167" s="214"/>
      <c r="N167" s="214"/>
      <c r="O167" s="214">
        <v>1.18</v>
      </c>
      <c r="P167" s="218">
        <f>O167</f>
        <v>1.18</v>
      </c>
      <c r="Q167" s="214"/>
    </row>
    <row r="168" spans="1:17" ht="15" customHeight="1" x14ac:dyDescent="0.2">
      <c r="A168" s="21"/>
      <c r="B168" s="143" t="s">
        <v>14</v>
      </c>
      <c r="C168" s="144"/>
      <c r="D168" s="145"/>
      <c r="E168" s="146"/>
      <c r="F168" s="144"/>
      <c r="G168" s="147"/>
      <c r="H168" s="146"/>
      <c r="I168" s="148"/>
      <c r="J168" s="148"/>
      <c r="K168" s="149"/>
      <c r="L168" s="149"/>
      <c r="M168" s="149"/>
      <c r="N168" s="149"/>
      <c r="O168" s="149"/>
      <c r="P168" s="150">
        <f>P167</f>
        <v>1.18</v>
      </c>
      <c r="Q168" s="151" t="s">
        <v>12</v>
      </c>
    </row>
    <row r="169" spans="1:17" ht="15" customHeight="1" x14ac:dyDescent="0.2">
      <c r="A169" s="131"/>
      <c r="B169" s="196"/>
      <c r="C169" s="197"/>
      <c r="D169" s="198"/>
      <c r="E169" s="199"/>
      <c r="F169" s="197"/>
      <c r="G169" s="200"/>
      <c r="H169" s="199"/>
      <c r="I169" s="139"/>
      <c r="J169" s="139"/>
      <c r="K169" s="201"/>
      <c r="L169" s="201"/>
      <c r="M169" s="201"/>
      <c r="N169" s="201"/>
      <c r="O169" s="201"/>
      <c r="P169" s="202"/>
      <c r="Q169" s="129"/>
    </row>
    <row r="170" spans="1:17" ht="15" customHeight="1" x14ac:dyDescent="0.2">
      <c r="A170" s="131" t="s">
        <v>197</v>
      </c>
      <c r="B170" s="286" t="str">
        <f>'Planilha Orçamentária'!D44</f>
        <v>Lançamento com uso de baldes, Adensamento e acabamento de concreto em estruturas. AF_12/2015</v>
      </c>
      <c r="C170" s="287"/>
      <c r="D170" s="287"/>
      <c r="E170" s="287"/>
      <c r="F170" s="287"/>
      <c r="G170" s="287"/>
      <c r="H170" s="287"/>
      <c r="I170" s="287"/>
      <c r="J170" s="214"/>
      <c r="K170" s="214"/>
      <c r="L170" s="214"/>
      <c r="M170" s="214"/>
      <c r="N170" s="214"/>
      <c r="O170" s="214"/>
      <c r="P170" s="216"/>
      <c r="Q170" s="214"/>
    </row>
    <row r="171" spans="1:17" ht="15" customHeight="1" x14ac:dyDescent="0.2">
      <c r="A171" s="21"/>
      <c r="B171" s="217" t="s">
        <v>215</v>
      </c>
      <c r="C171" s="213"/>
      <c r="D171" s="214"/>
      <c r="E171" s="215"/>
      <c r="F171" s="213"/>
      <c r="G171" s="214"/>
      <c r="H171" s="215"/>
      <c r="I171" s="214"/>
      <c r="J171" s="214"/>
      <c r="K171" s="214"/>
      <c r="L171" s="214"/>
      <c r="M171" s="214"/>
      <c r="N171" s="214"/>
      <c r="O171" s="214">
        <v>1.18</v>
      </c>
      <c r="P171" s="218">
        <f>O171</f>
        <v>1.18</v>
      </c>
      <c r="Q171" s="214"/>
    </row>
    <row r="172" spans="1:17" ht="15" customHeight="1" x14ac:dyDescent="0.2">
      <c r="A172" s="21"/>
      <c r="B172" s="143" t="s">
        <v>14</v>
      </c>
      <c r="C172" s="144"/>
      <c r="D172" s="145"/>
      <c r="E172" s="146"/>
      <c r="F172" s="144"/>
      <c r="G172" s="147"/>
      <c r="H172" s="146"/>
      <c r="I172" s="148"/>
      <c r="J172" s="148"/>
      <c r="K172" s="149"/>
      <c r="L172" s="149"/>
      <c r="M172" s="149"/>
      <c r="N172" s="149"/>
      <c r="O172" s="149"/>
      <c r="P172" s="150">
        <f>P171</f>
        <v>1.18</v>
      </c>
      <c r="Q172" s="151" t="s">
        <v>12</v>
      </c>
    </row>
    <row r="173" spans="1:17" ht="15" customHeight="1" x14ac:dyDescent="0.2">
      <c r="A173" s="131"/>
      <c r="B173" s="196"/>
      <c r="C173" s="197"/>
      <c r="D173" s="198"/>
      <c r="E173" s="199"/>
      <c r="F173" s="197"/>
      <c r="G173" s="200"/>
      <c r="H173" s="199"/>
      <c r="I173" s="139"/>
      <c r="J173" s="139"/>
      <c r="K173" s="201"/>
      <c r="L173" s="201"/>
      <c r="M173" s="201"/>
      <c r="N173" s="201"/>
      <c r="O173" s="201"/>
      <c r="P173" s="202"/>
      <c r="Q173" s="129"/>
    </row>
    <row r="174" spans="1:17" ht="15" customHeight="1" x14ac:dyDescent="0.2">
      <c r="A174" s="131" t="s">
        <v>198</v>
      </c>
      <c r="B174" s="286" t="str">
        <f>'Planilha Orçamentária'!D45</f>
        <v>Escavação mecânica em material de 1ª cat. H-&gt; 0,00 a 1,50 m, em Vias Urbanas.</v>
      </c>
      <c r="C174" s="287"/>
      <c r="D174" s="287"/>
      <c r="E174" s="287"/>
      <c r="F174" s="287"/>
      <c r="G174" s="287"/>
      <c r="H174" s="287"/>
      <c r="I174" s="287"/>
      <c r="J174" s="214"/>
      <c r="K174" s="214"/>
      <c r="L174" s="214"/>
      <c r="M174" s="214"/>
      <c r="N174" s="214"/>
      <c r="O174" s="214"/>
      <c r="P174" s="216"/>
      <c r="Q174" s="214"/>
    </row>
    <row r="175" spans="1:17" ht="15" customHeight="1" x14ac:dyDescent="0.2">
      <c r="A175" s="237"/>
      <c r="B175" s="217" t="s">
        <v>216</v>
      </c>
      <c r="C175" s="235"/>
      <c r="D175" s="235"/>
      <c r="E175" s="235"/>
      <c r="F175" s="235"/>
      <c r="G175" s="235"/>
      <c r="H175" s="235"/>
      <c r="I175" s="235"/>
      <c r="J175" s="214"/>
      <c r="K175" s="214">
        <v>5</v>
      </c>
      <c r="L175" s="214">
        <v>1</v>
      </c>
      <c r="M175" s="214">
        <v>0.5</v>
      </c>
      <c r="N175" s="214"/>
      <c r="O175" s="214">
        <f>TRUNC(M175*L175*K175,2)</f>
        <v>2.5</v>
      </c>
      <c r="P175" s="216">
        <f>O175</f>
        <v>2.5</v>
      </c>
      <c r="Q175" s="214"/>
    </row>
    <row r="176" spans="1:17" ht="15" customHeight="1" x14ac:dyDescent="0.2">
      <c r="A176" s="21"/>
      <c r="B176" s="217" t="s">
        <v>217</v>
      </c>
      <c r="C176" s="213"/>
      <c r="D176" s="214"/>
      <c r="E176" s="215"/>
      <c r="F176" s="213"/>
      <c r="G176" s="214"/>
      <c r="H176" s="215"/>
      <c r="I176" s="214"/>
      <c r="J176" s="214"/>
      <c r="K176" s="214">
        <v>1</v>
      </c>
      <c r="L176" s="214">
        <v>1</v>
      </c>
      <c r="M176" s="214">
        <v>1</v>
      </c>
      <c r="N176" s="214"/>
      <c r="O176" s="214">
        <f>TRUNC(M176*L176*K176,2)</f>
        <v>1</v>
      </c>
      <c r="P176" s="216">
        <f>O176</f>
        <v>1</v>
      </c>
      <c r="Q176" s="214"/>
    </row>
    <row r="177" spans="1:17" ht="15" customHeight="1" x14ac:dyDescent="0.2">
      <c r="A177" s="21"/>
      <c r="B177" s="143" t="s">
        <v>14</v>
      </c>
      <c r="C177" s="144"/>
      <c r="D177" s="145"/>
      <c r="E177" s="146"/>
      <c r="F177" s="144"/>
      <c r="G177" s="147"/>
      <c r="H177" s="146"/>
      <c r="I177" s="148"/>
      <c r="J177" s="148"/>
      <c r="K177" s="149"/>
      <c r="L177" s="149"/>
      <c r="M177" s="149"/>
      <c r="N177" s="149"/>
      <c r="O177" s="149"/>
      <c r="P177" s="150">
        <f>SUM(P175:P176)</f>
        <v>3.5</v>
      </c>
      <c r="Q177" s="151" t="s">
        <v>12</v>
      </c>
    </row>
    <row r="178" spans="1:17" ht="15" customHeight="1" x14ac:dyDescent="0.2">
      <c r="A178" s="131"/>
      <c r="B178" s="196"/>
      <c r="C178" s="197"/>
      <c r="D178" s="198"/>
      <c r="E178" s="199"/>
      <c r="F178" s="197"/>
      <c r="G178" s="200"/>
      <c r="H178" s="199"/>
      <c r="I178" s="139"/>
      <c r="J178" s="139"/>
      <c r="K178" s="201"/>
      <c r="L178" s="201"/>
      <c r="M178" s="201"/>
      <c r="N178" s="201"/>
      <c r="O178" s="201"/>
      <c r="P178" s="202"/>
      <c r="Q178" s="129"/>
    </row>
    <row r="179" spans="1:17" ht="15" customHeight="1" x14ac:dyDescent="0.2">
      <c r="A179" s="131" t="s">
        <v>199</v>
      </c>
      <c r="B179" s="286" t="str">
        <f>'Planilha Orçamentária'!D46</f>
        <v>Reaterro de cavas c/ compactação mecânica (compactador manual), em Vias Urbanas.</v>
      </c>
      <c r="C179" s="287"/>
      <c r="D179" s="287"/>
      <c r="E179" s="287"/>
      <c r="F179" s="287"/>
      <c r="G179" s="287"/>
      <c r="H179" s="287"/>
      <c r="I179" s="287"/>
      <c r="J179" s="214"/>
      <c r="K179" s="214"/>
      <c r="L179" s="214"/>
      <c r="M179" s="214"/>
      <c r="N179" s="214"/>
      <c r="O179" s="214"/>
      <c r="P179" s="216"/>
      <c r="Q179" s="214"/>
    </row>
    <row r="180" spans="1:17" ht="15" customHeight="1" x14ac:dyDescent="0.2">
      <c r="A180" s="21"/>
      <c r="B180" s="217" t="s">
        <v>216</v>
      </c>
      <c r="C180" s="213"/>
      <c r="D180" s="214"/>
      <c r="E180" s="215"/>
      <c r="F180" s="213"/>
      <c r="G180" s="214"/>
      <c r="H180" s="215"/>
      <c r="I180" s="214"/>
      <c r="J180" s="214">
        <v>2</v>
      </c>
      <c r="K180" s="214">
        <v>5</v>
      </c>
      <c r="L180" s="214">
        <v>0.2</v>
      </c>
      <c r="M180" s="214">
        <v>0.5</v>
      </c>
      <c r="N180" s="214"/>
      <c r="O180" s="214">
        <f>TRUNC(M180*L180*K180*J180,2)</f>
        <v>1</v>
      </c>
      <c r="P180" s="216">
        <f>O180</f>
        <v>1</v>
      </c>
      <c r="Q180" s="214"/>
    </row>
    <row r="181" spans="1:17" ht="15" customHeight="1" x14ac:dyDescent="0.2">
      <c r="A181" s="21"/>
      <c r="B181" s="217" t="s">
        <v>217</v>
      </c>
      <c r="C181" s="213"/>
      <c r="D181" s="214"/>
      <c r="E181" s="215"/>
      <c r="F181" s="213"/>
      <c r="G181" s="214"/>
      <c r="H181" s="215"/>
      <c r="I181" s="214"/>
      <c r="J181" s="214">
        <v>2</v>
      </c>
      <c r="K181" s="214">
        <v>1</v>
      </c>
      <c r="L181" s="214">
        <v>0.2</v>
      </c>
      <c r="M181" s="214">
        <v>1</v>
      </c>
      <c r="N181" s="214"/>
      <c r="O181" s="214">
        <f>TRUNC(M181*L181*K181*J181,2)</f>
        <v>0.4</v>
      </c>
      <c r="P181" s="216">
        <f>O181</f>
        <v>0.4</v>
      </c>
      <c r="Q181" s="214"/>
    </row>
    <row r="182" spans="1:17" ht="15" customHeight="1" x14ac:dyDescent="0.2">
      <c r="A182" s="21"/>
      <c r="B182" s="143" t="s">
        <v>14</v>
      </c>
      <c r="C182" s="144"/>
      <c r="D182" s="145"/>
      <c r="E182" s="146"/>
      <c r="F182" s="144"/>
      <c r="G182" s="147"/>
      <c r="H182" s="146"/>
      <c r="I182" s="148"/>
      <c r="J182" s="148"/>
      <c r="K182" s="149"/>
      <c r="L182" s="149"/>
      <c r="M182" s="149"/>
      <c r="N182" s="149"/>
      <c r="O182" s="149"/>
      <c r="P182" s="150">
        <f>SUM(P180:P181)</f>
        <v>1.4</v>
      </c>
      <c r="Q182" s="151" t="s">
        <v>12</v>
      </c>
    </row>
    <row r="183" spans="1:17" ht="15" customHeight="1" x14ac:dyDescent="0.2">
      <c r="A183" s="131"/>
      <c r="B183" s="196"/>
      <c r="C183" s="197"/>
      <c r="D183" s="198"/>
      <c r="E183" s="199"/>
      <c r="F183" s="197"/>
      <c r="G183" s="200"/>
      <c r="H183" s="199"/>
      <c r="I183" s="139"/>
      <c r="J183" s="139"/>
      <c r="K183" s="201"/>
      <c r="L183" s="201"/>
      <c r="M183" s="201"/>
      <c r="N183" s="201"/>
      <c r="O183" s="201"/>
      <c r="P183" s="202"/>
      <c r="Q183" s="129"/>
    </row>
    <row r="184" spans="1:17" ht="15" customHeight="1" x14ac:dyDescent="0.2">
      <c r="A184" s="131" t="s">
        <v>203</v>
      </c>
      <c r="B184" s="286" t="str">
        <f>'Planilha Orçamentária'!D47</f>
        <v>Instalação de grelha articulada em Ferro Fundido, inclusive caixilho</v>
      </c>
      <c r="C184" s="287"/>
      <c r="D184" s="287"/>
      <c r="E184" s="287"/>
      <c r="F184" s="287"/>
      <c r="G184" s="287"/>
      <c r="H184" s="287"/>
      <c r="I184" s="287"/>
      <c r="J184" s="214"/>
      <c r="K184" s="214"/>
      <c r="L184" s="214"/>
      <c r="M184" s="214"/>
      <c r="N184" s="214"/>
      <c r="O184" s="214"/>
      <c r="P184" s="216"/>
      <c r="Q184" s="214"/>
    </row>
    <row r="185" spans="1:17" ht="15" customHeight="1" x14ac:dyDescent="0.2">
      <c r="A185" s="21"/>
      <c r="B185" s="217" t="s">
        <v>221</v>
      </c>
      <c r="C185" s="213"/>
      <c r="D185" s="214"/>
      <c r="E185" s="215"/>
      <c r="F185" s="213"/>
      <c r="G185" s="214"/>
      <c r="H185" s="215"/>
      <c r="I185" s="214"/>
      <c r="J185" s="214"/>
      <c r="K185" s="214">
        <v>6</v>
      </c>
      <c r="L185" s="214"/>
      <c r="M185" s="214"/>
      <c r="N185" s="214"/>
      <c r="O185" s="214"/>
      <c r="P185" s="218">
        <f>K185</f>
        <v>6</v>
      </c>
      <c r="Q185" s="214"/>
    </row>
    <row r="186" spans="1:17" ht="15" customHeight="1" x14ac:dyDescent="0.2">
      <c r="A186" s="21"/>
      <c r="B186" s="143" t="s">
        <v>14</v>
      </c>
      <c r="C186" s="144"/>
      <c r="D186" s="145"/>
      <c r="E186" s="146"/>
      <c r="F186" s="144"/>
      <c r="G186" s="147"/>
      <c r="H186" s="146"/>
      <c r="I186" s="148"/>
      <c r="J186" s="148"/>
      <c r="K186" s="149"/>
      <c r="L186" s="149"/>
      <c r="M186" s="149"/>
      <c r="N186" s="149"/>
      <c r="O186" s="149"/>
      <c r="P186" s="150">
        <f>P185</f>
        <v>6</v>
      </c>
      <c r="Q186" s="151" t="s">
        <v>7</v>
      </c>
    </row>
    <row r="187" spans="1:17" ht="15" customHeight="1" x14ac:dyDescent="0.2">
      <c r="P187" s="236"/>
    </row>
    <row r="188" spans="1:17" ht="15" customHeight="1" x14ac:dyDescent="0.2">
      <c r="A188" s="131" t="s">
        <v>155</v>
      </c>
      <c r="B188" s="283" t="str">
        <f>'Planilha Orçamentária'!D48</f>
        <v>Rede de drenagem</v>
      </c>
      <c r="C188" s="284"/>
      <c r="D188" s="284"/>
      <c r="E188" s="284"/>
      <c r="F188" s="284"/>
      <c r="G188" s="284"/>
      <c r="H188" s="284"/>
      <c r="I188" s="284"/>
      <c r="J188" s="284"/>
      <c r="K188" s="284"/>
      <c r="L188" s="284"/>
      <c r="M188" s="284"/>
      <c r="N188" s="284"/>
      <c r="O188" s="284"/>
      <c r="P188" s="285"/>
      <c r="Q188" s="132"/>
    </row>
    <row r="189" spans="1:17" ht="15" customHeight="1" x14ac:dyDescent="0.2">
      <c r="A189" s="131" t="s">
        <v>206</v>
      </c>
      <c r="B189" s="283" t="str">
        <f>'Planilha Orçamentária'!D49</f>
        <v>Remoção e reassentamento de paralelepípedos, inclusive perdas, colchão de areia e transportes de areia e paralelepípedo</v>
      </c>
      <c r="C189" s="284"/>
      <c r="D189" s="284"/>
      <c r="E189" s="284"/>
      <c r="F189" s="284"/>
      <c r="G189" s="284"/>
      <c r="H189" s="284"/>
      <c r="I189" s="284"/>
      <c r="J189" s="284"/>
      <c r="K189" s="284"/>
      <c r="L189" s="284"/>
      <c r="M189" s="284"/>
      <c r="N189" s="284"/>
      <c r="O189" s="284"/>
      <c r="P189" s="285"/>
      <c r="Q189" s="132"/>
    </row>
    <row r="190" spans="1:17" ht="15" customHeight="1" x14ac:dyDescent="0.2">
      <c r="A190" s="209"/>
      <c r="B190" s="210" t="s">
        <v>222</v>
      </c>
      <c r="C190" s="211"/>
      <c r="D190" s="211"/>
      <c r="E190" s="211"/>
      <c r="F190" s="211"/>
      <c r="G190" s="211"/>
      <c r="H190" s="211"/>
      <c r="I190" s="211"/>
      <c r="J190" s="212"/>
      <c r="K190" s="212">
        <v>55.17</v>
      </c>
      <c r="L190" s="163">
        <v>0.8</v>
      </c>
      <c r="M190" s="212"/>
      <c r="N190" s="163">
        <f>TRUNC(L190*K190,2)</f>
        <v>44.13</v>
      </c>
      <c r="O190" s="212"/>
      <c r="P190" s="142">
        <f t="shared" ref="P190" si="15">N190</f>
        <v>44.13</v>
      </c>
      <c r="Q190" s="132"/>
    </row>
    <row r="191" spans="1:17" ht="15" customHeight="1" x14ac:dyDescent="0.2">
      <c r="A191" s="131"/>
      <c r="B191" s="143" t="s">
        <v>14</v>
      </c>
      <c r="C191" s="144"/>
      <c r="D191" s="145"/>
      <c r="E191" s="146"/>
      <c r="F191" s="144"/>
      <c r="G191" s="147"/>
      <c r="H191" s="146"/>
      <c r="I191" s="149"/>
      <c r="J191" s="149"/>
      <c r="K191" s="149"/>
      <c r="L191" s="149"/>
      <c r="M191" s="149"/>
      <c r="N191" s="149"/>
      <c r="O191" s="149"/>
      <c r="P191" s="151">
        <f>SUM(P190:P190)</f>
        <v>44.13</v>
      </c>
      <c r="Q191" s="151" t="s">
        <v>8</v>
      </c>
    </row>
    <row r="192" spans="1:17" ht="15" customHeight="1" x14ac:dyDescent="0.2">
      <c r="A192" s="131"/>
      <c r="B192" s="196"/>
      <c r="C192" s="197"/>
      <c r="D192" s="198"/>
      <c r="E192" s="199"/>
      <c r="F192" s="197"/>
      <c r="G192" s="200"/>
      <c r="H192" s="199"/>
      <c r="I192" s="139"/>
      <c r="J192" s="139"/>
      <c r="K192" s="201"/>
      <c r="L192" s="201"/>
      <c r="M192" s="201"/>
      <c r="N192" s="201"/>
      <c r="O192" s="201"/>
      <c r="P192" s="202"/>
      <c r="Q192" s="129"/>
    </row>
    <row r="193" spans="1:17" ht="15" customHeight="1" x14ac:dyDescent="0.2">
      <c r="A193" s="131" t="s">
        <v>207</v>
      </c>
      <c r="B193" s="283" t="str">
        <f>'Planilha Orçamentária'!D50</f>
        <v>Corpo BSTC (greide) diâmetro 0,40 m CA-1 MF inclusive escavação, reaterro e transporte do tubo</v>
      </c>
      <c r="C193" s="284"/>
      <c r="D193" s="284"/>
      <c r="E193" s="284"/>
      <c r="F193" s="284"/>
      <c r="G193" s="284"/>
      <c r="H193" s="284"/>
      <c r="I193" s="284"/>
      <c r="J193" s="284"/>
      <c r="K193" s="284"/>
      <c r="L193" s="284"/>
      <c r="M193" s="284"/>
      <c r="N193" s="284"/>
      <c r="O193" s="284"/>
      <c r="P193" s="285"/>
      <c r="Q193" s="132"/>
    </row>
    <row r="194" spans="1:17" ht="15" customHeight="1" x14ac:dyDescent="0.2">
      <c r="A194" s="209"/>
      <c r="B194" s="210" t="s">
        <v>215</v>
      </c>
      <c r="C194" s="211"/>
      <c r="D194" s="211"/>
      <c r="E194" s="211"/>
      <c r="F194" s="211"/>
      <c r="G194" s="211"/>
      <c r="H194" s="211"/>
      <c r="I194" s="211"/>
      <c r="J194" s="211"/>
      <c r="K194" s="211"/>
      <c r="L194" s="212">
        <v>55.17</v>
      </c>
      <c r="M194" s="212"/>
      <c r="N194" s="212"/>
      <c r="O194" s="212"/>
      <c r="P194" s="142">
        <f>L194</f>
        <v>55.17</v>
      </c>
      <c r="Q194" s="132"/>
    </row>
    <row r="195" spans="1:17" ht="15" customHeight="1" x14ac:dyDescent="0.2">
      <c r="A195" s="131"/>
      <c r="B195" s="143" t="s">
        <v>14</v>
      </c>
      <c r="C195" s="144"/>
      <c r="D195" s="145"/>
      <c r="E195" s="146"/>
      <c r="F195" s="144"/>
      <c r="G195" s="147"/>
      <c r="H195" s="146"/>
      <c r="I195" s="149"/>
      <c r="J195" s="149"/>
      <c r="K195" s="149"/>
      <c r="L195" s="149"/>
      <c r="M195" s="149"/>
      <c r="N195" s="149"/>
      <c r="O195" s="149"/>
      <c r="P195" s="151">
        <f>SUM(P194:P194)</f>
        <v>55.17</v>
      </c>
      <c r="Q195" s="151" t="s">
        <v>7</v>
      </c>
    </row>
    <row r="196" spans="1:17" ht="15" customHeight="1" x14ac:dyDescent="0.2">
      <c r="A196" s="131"/>
      <c r="B196" s="196"/>
      <c r="C196" s="197"/>
      <c r="D196" s="198"/>
      <c r="E196" s="199"/>
      <c r="F196" s="197"/>
      <c r="G196" s="200"/>
      <c r="H196" s="199"/>
      <c r="I196" s="139"/>
      <c r="J196" s="139"/>
      <c r="K196" s="201"/>
      <c r="L196" s="201"/>
      <c r="M196" s="201"/>
      <c r="N196" s="201"/>
      <c r="O196" s="201"/>
      <c r="P196" s="202"/>
      <c r="Q196" s="129"/>
    </row>
    <row r="197" spans="1:17" ht="15" customHeight="1" x14ac:dyDescent="0.2">
      <c r="A197" s="131" t="s">
        <v>208</v>
      </c>
      <c r="B197" s="283" t="str">
        <f>'Planilha Orçamentária'!D51</f>
        <v>Poço de visita em bloco pré-moldado para d=0,30 e 0,40m (0,80x0,80m)</v>
      </c>
      <c r="C197" s="284"/>
      <c r="D197" s="284"/>
      <c r="E197" s="284"/>
      <c r="F197" s="284"/>
      <c r="G197" s="284"/>
      <c r="H197" s="284"/>
      <c r="I197" s="284"/>
      <c r="J197" s="284"/>
      <c r="K197" s="284"/>
      <c r="L197" s="284"/>
      <c r="M197" s="284"/>
      <c r="N197" s="284"/>
      <c r="O197" s="284"/>
      <c r="P197" s="285"/>
      <c r="Q197" s="132"/>
    </row>
    <row r="198" spans="1:17" ht="15" customHeight="1" x14ac:dyDescent="0.2">
      <c r="A198" s="209"/>
      <c r="B198" s="210" t="s">
        <v>215</v>
      </c>
      <c r="C198" s="211"/>
      <c r="D198" s="211"/>
      <c r="E198" s="211"/>
      <c r="F198" s="211"/>
      <c r="G198" s="211"/>
      <c r="H198" s="211"/>
      <c r="I198" s="238"/>
      <c r="J198" s="163">
        <v>1</v>
      </c>
      <c r="K198" s="163"/>
      <c r="L198" s="163"/>
      <c r="M198" s="163"/>
      <c r="N198" s="163"/>
      <c r="O198" s="163"/>
      <c r="P198" s="239">
        <f>J198</f>
        <v>1</v>
      </c>
      <c r="Q198" s="240"/>
    </row>
    <row r="199" spans="1:17" ht="15" customHeight="1" x14ac:dyDescent="0.2">
      <c r="A199" s="131"/>
      <c r="B199" s="143" t="s">
        <v>14</v>
      </c>
      <c r="C199" s="144"/>
      <c r="D199" s="145"/>
      <c r="E199" s="146"/>
      <c r="F199" s="144"/>
      <c r="G199" s="147"/>
      <c r="H199" s="146"/>
      <c r="I199" s="149"/>
      <c r="J199" s="149"/>
      <c r="K199" s="149"/>
      <c r="L199" s="149"/>
      <c r="M199" s="149"/>
      <c r="N199" s="149"/>
      <c r="O199" s="149"/>
      <c r="P199" s="151">
        <f>SUM(P198:P198)</f>
        <v>1</v>
      </c>
      <c r="Q199" s="151" t="s">
        <v>6</v>
      </c>
    </row>
  </sheetData>
  <mergeCells count="54">
    <mergeCell ref="B157:P157"/>
    <mergeCell ref="B162:I162"/>
    <mergeCell ref="B156:P156"/>
    <mergeCell ref="B136:P136"/>
    <mergeCell ref="B13:P13"/>
    <mergeCell ref="B120:P120"/>
    <mergeCell ref="B129:P129"/>
    <mergeCell ref="B51:P51"/>
    <mergeCell ref="B34:P34"/>
    <mergeCell ref="B96:P96"/>
    <mergeCell ref="B18:P18"/>
    <mergeCell ref="B22:P22"/>
    <mergeCell ref="B26:P26"/>
    <mergeCell ref="B114:P114"/>
    <mergeCell ref="B145:E145"/>
    <mergeCell ref="B149:P149"/>
    <mergeCell ref="B9:P9"/>
    <mergeCell ref="B143:P143"/>
    <mergeCell ref="B91:P91"/>
    <mergeCell ref="K74:L74"/>
    <mergeCell ref="B140:P140"/>
    <mergeCell ref="B133:P133"/>
    <mergeCell ref="B88:P88"/>
    <mergeCell ref="B73:P73"/>
    <mergeCell ref="A4:B5"/>
    <mergeCell ref="J6:J7"/>
    <mergeCell ref="K6:K7"/>
    <mergeCell ref="B69:P69"/>
    <mergeCell ref="B70:C70"/>
    <mergeCell ref="A2:B2"/>
    <mergeCell ref="A3:B3"/>
    <mergeCell ref="A1:Q1"/>
    <mergeCell ref="N3:Q3"/>
    <mergeCell ref="A6:A7"/>
    <mergeCell ref="B6:B7"/>
    <mergeCell ref="C6:H6"/>
    <mergeCell ref="Q6:Q7"/>
    <mergeCell ref="C7:E7"/>
    <mergeCell ref="F7:H7"/>
    <mergeCell ref="P6:P7"/>
    <mergeCell ref="N6:N7"/>
    <mergeCell ref="O6:O7"/>
    <mergeCell ref="M6:M7"/>
    <mergeCell ref="I6:I7"/>
    <mergeCell ref="L6:L7"/>
    <mergeCell ref="B188:P188"/>
    <mergeCell ref="B189:P189"/>
    <mergeCell ref="B193:P193"/>
    <mergeCell ref="B197:P197"/>
    <mergeCell ref="B166:I166"/>
    <mergeCell ref="B170:I170"/>
    <mergeCell ref="B174:I174"/>
    <mergeCell ref="B179:I179"/>
    <mergeCell ref="B184:I184"/>
  </mergeCells>
  <printOptions horizontalCentered="1" gridLines="1"/>
  <pageMargins left="0.39370078740157483" right="0.39370078740157483" top="0.78740157480314965" bottom="0.39370078740157483" header="0" footer="0"/>
  <pageSetup paperSize="9" scale="62" fitToHeight="0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20"/>
  <sheetViews>
    <sheetView view="pageBreakPreview" zoomScale="90" zoomScaleNormal="80" zoomScaleSheetLayoutView="90" zoomScalePageLayoutView="60" workbookViewId="0">
      <selection activeCell="H4" sqref="H4"/>
    </sheetView>
  </sheetViews>
  <sheetFormatPr defaultColWidth="10.7109375" defaultRowHeight="15" customHeight="1" x14ac:dyDescent="0.2"/>
  <cols>
    <col min="1" max="1" width="10.7109375" style="23" customWidth="1"/>
    <col min="2" max="2" width="35.7109375" style="23" customWidth="1"/>
    <col min="3" max="3" width="20.7109375" style="23" customWidth="1"/>
    <col min="4" max="4" width="19.5703125" style="23" bestFit="1" customWidth="1"/>
    <col min="5" max="8" width="12.7109375" style="23" customWidth="1"/>
    <col min="9" max="10" width="11.7109375" style="23" bestFit="1" customWidth="1"/>
    <col min="11" max="16384" width="10.7109375" style="23"/>
  </cols>
  <sheetData>
    <row r="1" spans="1:10" ht="15" customHeight="1" x14ac:dyDescent="0.2">
      <c r="A1" s="330" t="s">
        <v>15</v>
      </c>
      <c r="B1" s="331"/>
      <c r="C1" s="331"/>
      <c r="D1" s="331"/>
      <c r="E1" s="331"/>
      <c r="F1" s="331"/>
      <c r="G1" s="331"/>
      <c r="H1" s="331"/>
    </row>
    <row r="2" spans="1:10" ht="15" customHeight="1" x14ac:dyDescent="0.2">
      <c r="A2" s="325" t="s">
        <v>71</v>
      </c>
      <c r="B2" s="326"/>
      <c r="C2" s="326"/>
      <c r="D2" s="29"/>
      <c r="E2" s="24"/>
      <c r="F2" s="24"/>
      <c r="G2" s="25"/>
      <c r="H2" s="24"/>
    </row>
    <row r="3" spans="1:10" ht="15" customHeight="1" x14ac:dyDescent="0.2">
      <c r="A3" s="325" t="s">
        <v>70</v>
      </c>
      <c r="B3" s="326"/>
      <c r="C3" s="326"/>
      <c r="D3" s="326"/>
      <c r="E3" s="27"/>
      <c r="F3" s="26"/>
      <c r="G3" s="25"/>
      <c r="H3" s="108" t="s">
        <v>223</v>
      </c>
    </row>
    <row r="4" spans="1:10" s="15" customFormat="1" ht="32.25" customHeight="1" x14ac:dyDescent="0.2">
      <c r="A4" s="327" t="s">
        <v>141</v>
      </c>
      <c r="B4" s="328"/>
      <c r="C4" s="328"/>
      <c r="D4" s="328"/>
      <c r="E4" s="28"/>
      <c r="F4" s="28"/>
      <c r="G4" s="28"/>
      <c r="H4" s="28"/>
    </row>
    <row r="5" spans="1:10" ht="24.95" customHeight="1" x14ac:dyDescent="0.2">
      <c r="A5" s="324" t="s">
        <v>2</v>
      </c>
      <c r="B5" s="324" t="s">
        <v>16</v>
      </c>
      <c r="C5" s="324"/>
      <c r="D5" s="329" t="s">
        <v>36</v>
      </c>
      <c r="E5" s="324"/>
      <c r="F5" s="324"/>
      <c r="G5" s="324"/>
      <c r="H5" s="324"/>
    </row>
    <row r="6" spans="1:10" ht="24.95" customHeight="1" x14ac:dyDescent="0.2">
      <c r="A6" s="324"/>
      <c r="B6" s="324"/>
      <c r="C6" s="324"/>
      <c r="D6" s="329"/>
      <c r="E6" s="30">
        <v>1</v>
      </c>
      <c r="F6" s="30">
        <v>2</v>
      </c>
      <c r="G6" s="30">
        <v>3</v>
      </c>
      <c r="H6" s="30">
        <v>4</v>
      </c>
    </row>
    <row r="7" spans="1:10" ht="24.95" customHeight="1" x14ac:dyDescent="0.2">
      <c r="A7" s="334" t="s">
        <v>34</v>
      </c>
      <c r="B7" s="336" t="str">
        <f>'Planilha Orçamentária'!D8</f>
        <v>SERVIÇOS PRELIMINARES / CANTEIRO DE OBRAS</v>
      </c>
      <c r="C7" s="32" t="s">
        <v>17</v>
      </c>
      <c r="D7" s="338">
        <f>'Planilha Orçamentária'!H11</f>
        <v>9430.59</v>
      </c>
      <c r="E7" s="33">
        <v>1</v>
      </c>
      <c r="F7" s="33"/>
      <c r="G7" s="33"/>
      <c r="H7" s="33"/>
    </row>
    <row r="8" spans="1:10" ht="24.95" customHeight="1" x14ac:dyDescent="0.2">
      <c r="A8" s="335"/>
      <c r="B8" s="337"/>
      <c r="C8" s="31" t="s">
        <v>18</v>
      </c>
      <c r="D8" s="339"/>
      <c r="E8" s="34">
        <f>D7*E7</f>
        <v>9430.59</v>
      </c>
      <c r="F8" s="34">
        <v>0</v>
      </c>
      <c r="G8" s="34">
        <v>0</v>
      </c>
      <c r="H8" s="34">
        <v>0</v>
      </c>
      <c r="I8" s="23">
        <f>SUM(E8:H8)</f>
        <v>9430.59</v>
      </c>
      <c r="J8" s="23">
        <f>I8-D7</f>
        <v>0</v>
      </c>
    </row>
    <row r="9" spans="1:10" ht="24.95" customHeight="1" x14ac:dyDescent="0.2">
      <c r="A9" s="334" t="s">
        <v>33</v>
      </c>
      <c r="B9" s="336" t="str">
        <f>'Planilha Orçamentária'!D13</f>
        <v>ELEVAÇÃO DE POÇO DE VISITA</v>
      </c>
      <c r="C9" s="32" t="s">
        <v>17</v>
      </c>
      <c r="D9" s="338">
        <f>'Planilha Orçamentária'!H17</f>
        <v>7700.0999999999995</v>
      </c>
      <c r="E9" s="33">
        <v>0.5</v>
      </c>
      <c r="F9" s="33">
        <v>0.5</v>
      </c>
      <c r="G9" s="33"/>
      <c r="H9" s="33"/>
    </row>
    <row r="10" spans="1:10" ht="24.95" customHeight="1" x14ac:dyDescent="0.2">
      <c r="A10" s="335"/>
      <c r="B10" s="337"/>
      <c r="C10" s="31" t="s">
        <v>18</v>
      </c>
      <c r="D10" s="339"/>
      <c r="E10" s="34">
        <f>E9*$D$9</f>
        <v>3850.0499999999997</v>
      </c>
      <c r="F10" s="34">
        <f>F9*$D$9</f>
        <v>3850.0499999999997</v>
      </c>
      <c r="G10" s="34"/>
      <c r="H10" s="34"/>
      <c r="I10" s="23">
        <f>SUM(E10:H10)</f>
        <v>7700.0999999999995</v>
      </c>
      <c r="J10" s="23">
        <f>I10-D9</f>
        <v>0</v>
      </c>
    </row>
    <row r="11" spans="1:10" ht="24.95" customHeight="1" x14ac:dyDescent="0.2">
      <c r="A11" s="334" t="s">
        <v>32</v>
      </c>
      <c r="B11" s="336" t="str">
        <f>'Planilha Orçamentária'!D19</f>
        <v>RECAPEAMENTO ASFÁLTICO</v>
      </c>
      <c r="C11" s="32" t="s">
        <v>17</v>
      </c>
      <c r="D11" s="338">
        <f>'Planilha Orçamentária'!H27</f>
        <v>775927.1</v>
      </c>
      <c r="E11" s="33">
        <v>0.25</v>
      </c>
      <c r="F11" s="33">
        <v>0.25</v>
      </c>
      <c r="G11" s="33">
        <v>0.25</v>
      </c>
      <c r="H11" s="33">
        <v>0.25</v>
      </c>
    </row>
    <row r="12" spans="1:10" ht="24.95" customHeight="1" x14ac:dyDescent="0.2">
      <c r="A12" s="335"/>
      <c r="B12" s="337"/>
      <c r="C12" s="31" t="s">
        <v>18</v>
      </c>
      <c r="D12" s="339"/>
      <c r="E12" s="34">
        <f>E11*D11</f>
        <v>193981.77499999999</v>
      </c>
      <c r="F12" s="34">
        <f>F11*D11</f>
        <v>193981.77499999999</v>
      </c>
      <c r="G12" s="34">
        <f>G11*$D$11</f>
        <v>193981.77499999999</v>
      </c>
      <c r="H12" s="34">
        <f>H11*$D$11</f>
        <v>193981.77499999999</v>
      </c>
      <c r="I12" s="23">
        <f>SUM(E12:H12)</f>
        <v>775927.1</v>
      </c>
      <c r="J12" s="23">
        <f>I12-D11</f>
        <v>0</v>
      </c>
    </row>
    <row r="13" spans="1:10" ht="24.95" customHeight="1" x14ac:dyDescent="0.2">
      <c r="A13" s="334" t="s">
        <v>31</v>
      </c>
      <c r="B13" s="336" t="str">
        <f>'Planilha Orçamentária'!D29</f>
        <v>PAVIMENTAÇÃO ASFÁLTICA - RAMO 2000; 6000 E 7000</v>
      </c>
      <c r="C13" s="32" t="s">
        <v>17</v>
      </c>
      <c r="D13" s="338">
        <f>'Planilha Orçamentária'!H37</f>
        <v>106034.80000000002</v>
      </c>
      <c r="E13" s="33"/>
      <c r="F13" s="33">
        <v>0.25</v>
      </c>
      <c r="G13" s="33">
        <v>0.25</v>
      </c>
      <c r="H13" s="33">
        <v>0.5</v>
      </c>
    </row>
    <row r="14" spans="1:10" ht="24.95" customHeight="1" x14ac:dyDescent="0.2">
      <c r="A14" s="335"/>
      <c r="B14" s="337"/>
      <c r="C14" s="31" t="s">
        <v>18</v>
      </c>
      <c r="D14" s="339"/>
      <c r="E14" s="34">
        <v>0</v>
      </c>
      <c r="F14" s="34">
        <f>F13*$D$13</f>
        <v>26508.700000000004</v>
      </c>
      <c r="G14" s="34">
        <f t="shared" ref="G14:H14" si="0">G13*$D$13</f>
        <v>26508.700000000004</v>
      </c>
      <c r="H14" s="34">
        <f t="shared" si="0"/>
        <v>53017.400000000009</v>
      </c>
      <c r="I14" s="23">
        <f>SUM(E14:H14)</f>
        <v>106034.80000000002</v>
      </c>
      <c r="J14" s="23">
        <f>I14-D13</f>
        <v>0</v>
      </c>
    </row>
    <row r="15" spans="1:10" ht="24.95" customHeight="1" x14ac:dyDescent="0.2">
      <c r="A15" s="334" t="s">
        <v>30</v>
      </c>
      <c r="B15" s="336" t="str">
        <f>'Planilha Orçamentária'!D39</f>
        <v>DRENAGEM</v>
      </c>
      <c r="C15" s="32" t="s">
        <v>17</v>
      </c>
      <c r="D15" s="338">
        <f>'Planilha Orçamentária'!H52</f>
        <v>20841.520000000004</v>
      </c>
      <c r="E15" s="33"/>
      <c r="F15" s="33"/>
      <c r="G15" s="33"/>
      <c r="H15" s="33">
        <v>1</v>
      </c>
    </row>
    <row r="16" spans="1:10" ht="24.95" customHeight="1" x14ac:dyDescent="0.2">
      <c r="A16" s="335"/>
      <c r="B16" s="337"/>
      <c r="C16" s="31" t="s">
        <v>18</v>
      </c>
      <c r="D16" s="339"/>
      <c r="E16" s="34">
        <v>0</v>
      </c>
      <c r="F16" s="34">
        <v>0</v>
      </c>
      <c r="G16" s="34">
        <v>0</v>
      </c>
      <c r="H16" s="34">
        <f>H15*$D$15</f>
        <v>20841.520000000004</v>
      </c>
      <c r="I16" s="23">
        <f>SUM(E16:H16)</f>
        <v>20841.520000000004</v>
      </c>
      <c r="J16" s="23">
        <f>I16-D15</f>
        <v>0</v>
      </c>
    </row>
    <row r="17" spans="1:8" ht="24.95" customHeight="1" x14ac:dyDescent="0.2">
      <c r="A17" s="333" t="s">
        <v>19</v>
      </c>
      <c r="B17" s="333"/>
      <c r="C17" s="333"/>
      <c r="D17" s="332">
        <f>SUM(D7:D16)</f>
        <v>919934.11</v>
      </c>
      <c r="E17" s="35">
        <f>E19/$D$17</f>
        <v>0.22530136968179165</v>
      </c>
      <c r="F17" s="35">
        <f t="shared" ref="F17:H17" si="1">F19/$D$17</f>
        <v>0.24386586230616017</v>
      </c>
      <c r="G17" s="35">
        <f t="shared" si="1"/>
        <v>0.23968072561196802</v>
      </c>
      <c r="H17" s="35">
        <f t="shared" si="1"/>
        <v>0.29115204240008019</v>
      </c>
    </row>
    <row r="18" spans="1:8" ht="24.95" customHeight="1" x14ac:dyDescent="0.2">
      <c r="A18" s="333" t="s">
        <v>20</v>
      </c>
      <c r="B18" s="333"/>
      <c r="C18" s="333"/>
      <c r="D18" s="332"/>
      <c r="E18" s="35">
        <f>E17</f>
        <v>0.22530136968179165</v>
      </c>
      <c r="F18" s="35">
        <f>F17+E18</f>
        <v>0.46916723198795185</v>
      </c>
      <c r="G18" s="35">
        <f t="shared" ref="G18:H18" si="2">G17+F18</f>
        <v>0.70884795759991981</v>
      </c>
      <c r="H18" s="35">
        <f t="shared" si="2"/>
        <v>1</v>
      </c>
    </row>
    <row r="19" spans="1:8" ht="24.95" customHeight="1" x14ac:dyDescent="0.2">
      <c r="A19" s="333" t="s">
        <v>21</v>
      </c>
      <c r="B19" s="333"/>
      <c r="C19" s="333"/>
      <c r="D19" s="332"/>
      <c r="E19" s="36">
        <f>SUM(E16,E14,E12,E10,E8)</f>
        <v>207262.41499999998</v>
      </c>
      <c r="F19" s="36">
        <f>SUM(F16,F14,F12,F10,F8)</f>
        <v>224340.52499999999</v>
      </c>
      <c r="G19" s="36">
        <f>SUM(G16,G14,G12,G10,G8)</f>
        <v>220490.47500000001</v>
      </c>
      <c r="H19" s="36">
        <f>SUM(H16,H14,H12,H10,H8)</f>
        <v>267840.69500000001</v>
      </c>
    </row>
    <row r="20" spans="1:8" ht="24.95" customHeight="1" x14ac:dyDescent="0.2">
      <c r="A20" s="333" t="s">
        <v>22</v>
      </c>
      <c r="B20" s="333"/>
      <c r="C20" s="333"/>
      <c r="D20" s="332"/>
      <c r="E20" s="36">
        <f>E19</f>
        <v>207262.41499999998</v>
      </c>
      <c r="F20" s="36">
        <f>F19+E20</f>
        <v>431602.93999999994</v>
      </c>
      <c r="G20" s="36">
        <f t="shared" ref="G20:H20" si="3">G19+F20</f>
        <v>652093.41499999992</v>
      </c>
      <c r="H20" s="36">
        <f t="shared" si="3"/>
        <v>919934.10999999987</v>
      </c>
    </row>
  </sheetData>
  <mergeCells count="28">
    <mergeCell ref="D7:D8"/>
    <mergeCell ref="D9:D10"/>
    <mergeCell ref="D11:D12"/>
    <mergeCell ref="D13:D14"/>
    <mergeCell ref="D15:D16"/>
    <mergeCell ref="A1:H1"/>
    <mergeCell ref="D17:D20"/>
    <mergeCell ref="A17:C17"/>
    <mergeCell ref="A18:C18"/>
    <mergeCell ref="A19:C19"/>
    <mergeCell ref="A20:C20"/>
    <mergeCell ref="A7:A8"/>
    <mergeCell ref="A9:A10"/>
    <mergeCell ref="A11:A12"/>
    <mergeCell ref="A13:A14"/>
    <mergeCell ref="A15:A16"/>
    <mergeCell ref="B7:B8"/>
    <mergeCell ref="B13:B14"/>
    <mergeCell ref="B15:B16"/>
    <mergeCell ref="B9:B10"/>
    <mergeCell ref="B11:B12"/>
    <mergeCell ref="E5:H5"/>
    <mergeCell ref="A3:D3"/>
    <mergeCell ref="A4:D4"/>
    <mergeCell ref="A2:C2"/>
    <mergeCell ref="A5:A6"/>
    <mergeCell ref="B5:C6"/>
    <mergeCell ref="D5:D6"/>
  </mergeCells>
  <conditionalFormatting sqref="E7:H20">
    <cfRule type="cellIs" dxfId="0" priority="14" operator="equal">
      <formula>0</formula>
    </cfRule>
  </conditionalFormatting>
  <printOptions gridLines="1"/>
  <pageMargins left="0.51181102362204722" right="0.51181102362204722" top="0.78740157480314965" bottom="0.78740157480314965" header="0.31496062992125984" footer="0.31496062992125984"/>
  <pageSetup paperSize="9" fitToWidth="0" fitToHeight="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82"/>
  <sheetViews>
    <sheetView view="pageBreakPreview" zoomScaleNormal="100" zoomScaleSheetLayoutView="100" workbookViewId="0">
      <selection sqref="A1:G82"/>
    </sheetView>
  </sheetViews>
  <sheetFormatPr defaultRowHeight="12.75" x14ac:dyDescent="0.2"/>
  <cols>
    <col min="1" max="1" width="45.140625" customWidth="1"/>
    <col min="3" max="3" width="9.5703125" bestFit="1" customWidth="1"/>
    <col min="4" max="4" width="9.5703125" customWidth="1"/>
  </cols>
  <sheetData>
    <row r="1" spans="1:8" x14ac:dyDescent="0.2">
      <c r="A1" s="364" t="s">
        <v>83</v>
      </c>
      <c r="B1" s="364"/>
      <c r="C1" s="364"/>
      <c r="D1" s="364"/>
      <c r="E1" s="364"/>
      <c r="F1" s="366" t="s">
        <v>162</v>
      </c>
      <c r="G1" s="367"/>
    </row>
    <row r="2" spans="1:8" x14ac:dyDescent="0.2">
      <c r="A2" s="364"/>
      <c r="B2" s="364"/>
      <c r="C2" s="364"/>
      <c r="D2" s="364"/>
      <c r="E2" s="364"/>
      <c r="F2" s="368"/>
      <c r="G2" s="369"/>
      <c r="H2" s="84"/>
    </row>
    <row r="3" spans="1:8" ht="25.5" customHeight="1" x14ac:dyDescent="0.2">
      <c r="A3" s="370" t="s">
        <v>84</v>
      </c>
      <c r="B3" s="362"/>
      <c r="C3" s="362"/>
      <c r="D3" s="245"/>
      <c r="E3" s="374" t="s">
        <v>149</v>
      </c>
      <c r="F3" s="375"/>
      <c r="G3" s="106" t="s">
        <v>12</v>
      </c>
    </row>
    <row r="4" spans="1:8" x14ac:dyDescent="0.2">
      <c r="A4" s="242" t="s">
        <v>190</v>
      </c>
      <c r="B4" s="242" t="s">
        <v>85</v>
      </c>
      <c r="C4" s="242" t="s">
        <v>86</v>
      </c>
      <c r="D4" s="242" t="s">
        <v>161</v>
      </c>
      <c r="E4" s="242" t="s">
        <v>87</v>
      </c>
      <c r="F4" s="242" t="s">
        <v>88</v>
      </c>
      <c r="G4" s="242" t="s">
        <v>89</v>
      </c>
    </row>
    <row r="5" spans="1:8" s="155" customFormat="1" x14ac:dyDescent="0.2">
      <c r="A5" s="228" t="s">
        <v>211</v>
      </c>
      <c r="B5" s="229" t="s">
        <v>90</v>
      </c>
      <c r="C5" s="230">
        <v>20109</v>
      </c>
      <c r="D5" s="230" t="s">
        <v>144</v>
      </c>
      <c r="E5" s="231">
        <v>5.6</v>
      </c>
      <c r="F5" s="232">
        <v>12.35</v>
      </c>
      <c r="G5" s="233">
        <f>ROUND(F5*E5,2)</f>
        <v>69.16</v>
      </c>
    </row>
    <row r="6" spans="1:8" s="155" customFormat="1" x14ac:dyDescent="0.2">
      <c r="A6" s="228" t="s">
        <v>209</v>
      </c>
      <c r="B6" s="229" t="s">
        <v>90</v>
      </c>
      <c r="C6" s="230">
        <v>20002</v>
      </c>
      <c r="D6" s="230" t="s">
        <v>144</v>
      </c>
      <c r="E6" s="231">
        <v>11.2</v>
      </c>
      <c r="F6" s="232">
        <v>10.16</v>
      </c>
      <c r="G6" s="233">
        <f>ROUND(F6*E6,2)</f>
        <v>113.79</v>
      </c>
    </row>
    <row r="7" spans="1:8" x14ac:dyDescent="0.2">
      <c r="A7" s="350" t="s">
        <v>91</v>
      </c>
      <c r="B7" s="350"/>
      <c r="C7" s="350"/>
      <c r="D7" s="350"/>
      <c r="E7" s="350"/>
      <c r="F7" s="350"/>
      <c r="G7" s="91">
        <f>SUM(G5:G6)</f>
        <v>182.95</v>
      </c>
    </row>
    <row r="8" spans="1:8" ht="8.25" customHeight="1" x14ac:dyDescent="0.2">
      <c r="A8" s="354"/>
      <c r="B8" s="354"/>
      <c r="C8" s="354"/>
      <c r="D8" s="354"/>
      <c r="E8" s="354"/>
      <c r="F8" s="354"/>
      <c r="G8" s="354"/>
    </row>
    <row r="9" spans="1:8" x14ac:dyDescent="0.2">
      <c r="A9" s="242" t="s">
        <v>92</v>
      </c>
      <c r="B9" s="242" t="s">
        <v>85</v>
      </c>
      <c r="C9" s="242" t="s">
        <v>86</v>
      </c>
      <c r="D9" s="242" t="s">
        <v>161</v>
      </c>
      <c r="E9" s="242" t="s">
        <v>87</v>
      </c>
      <c r="F9" s="242" t="s">
        <v>88</v>
      </c>
      <c r="G9" s="242" t="s">
        <v>89</v>
      </c>
    </row>
    <row r="10" spans="1:8" x14ac:dyDescent="0.2">
      <c r="A10" s="85"/>
      <c r="B10" s="85"/>
      <c r="C10" s="85"/>
      <c r="D10" s="85"/>
      <c r="E10" s="85"/>
      <c r="F10" s="85"/>
      <c r="G10" s="85"/>
    </row>
    <row r="11" spans="1:8" x14ac:dyDescent="0.2">
      <c r="A11" s="350" t="s">
        <v>91</v>
      </c>
      <c r="B11" s="350"/>
      <c r="C11" s="350"/>
      <c r="D11" s="350"/>
      <c r="E11" s="350"/>
      <c r="F11" s="350"/>
      <c r="G11" s="91">
        <f>SUM(G10)</f>
        <v>0</v>
      </c>
    </row>
    <row r="12" spans="1:8" ht="8.25" customHeight="1" x14ac:dyDescent="0.2">
      <c r="A12" s="354"/>
      <c r="B12" s="354"/>
      <c r="C12" s="354"/>
      <c r="D12" s="354"/>
      <c r="E12" s="354"/>
      <c r="F12" s="354"/>
      <c r="G12" s="354"/>
    </row>
    <row r="13" spans="1:8" x14ac:dyDescent="0.2">
      <c r="A13" s="242" t="s">
        <v>93</v>
      </c>
      <c r="B13" s="242" t="s">
        <v>85</v>
      </c>
      <c r="C13" s="242" t="s">
        <v>86</v>
      </c>
      <c r="D13" s="242" t="s">
        <v>161</v>
      </c>
      <c r="E13" s="242" t="s">
        <v>87</v>
      </c>
      <c r="F13" s="242" t="s">
        <v>88</v>
      </c>
      <c r="G13" s="242" t="s">
        <v>89</v>
      </c>
    </row>
    <row r="14" spans="1:8" x14ac:dyDescent="0.2">
      <c r="A14" s="85"/>
      <c r="B14" s="85"/>
      <c r="C14" s="85"/>
      <c r="D14" s="85"/>
      <c r="E14" s="85"/>
      <c r="F14" s="85"/>
      <c r="G14" s="85"/>
    </row>
    <row r="15" spans="1:8" x14ac:dyDescent="0.2">
      <c r="A15" s="350" t="s">
        <v>91</v>
      </c>
      <c r="B15" s="350"/>
      <c r="C15" s="350"/>
      <c r="D15" s="350"/>
      <c r="E15" s="350"/>
      <c r="F15" s="350"/>
      <c r="G15" s="91">
        <f>SUM(G14)</f>
        <v>0</v>
      </c>
    </row>
    <row r="16" spans="1:8" ht="8.25" customHeight="1" x14ac:dyDescent="0.2">
      <c r="A16" s="355"/>
      <c r="B16" s="355"/>
      <c r="C16" s="355"/>
      <c r="D16" s="355"/>
      <c r="E16" s="355"/>
      <c r="F16" s="355"/>
      <c r="G16" s="355"/>
    </row>
    <row r="17" spans="1:7" x14ac:dyDescent="0.2">
      <c r="A17" s="356" t="s">
        <v>94</v>
      </c>
      <c r="B17" s="356"/>
      <c r="C17" s="356"/>
      <c r="D17" s="357" t="s">
        <v>107</v>
      </c>
      <c r="E17" s="358"/>
      <c r="F17" s="358"/>
      <c r="G17" s="359"/>
    </row>
    <row r="18" spans="1:7" ht="12.75" customHeight="1" x14ac:dyDescent="0.2">
      <c r="A18" s="242" t="s">
        <v>95</v>
      </c>
      <c r="B18" s="242" t="s">
        <v>105</v>
      </c>
      <c r="C18" s="242" t="s">
        <v>106</v>
      </c>
      <c r="D18" s="340" t="s">
        <v>108</v>
      </c>
      <c r="E18" s="341"/>
      <c r="F18" s="341"/>
      <c r="G18" s="342"/>
    </row>
    <row r="19" spans="1:7" x14ac:dyDescent="0.2">
      <c r="A19" s="89" t="s">
        <v>96</v>
      </c>
      <c r="B19" s="90"/>
      <c r="C19" s="91">
        <f>G7</f>
        <v>182.95</v>
      </c>
      <c r="D19" s="343"/>
      <c r="E19" s="344"/>
      <c r="F19" s="344"/>
      <c r="G19" s="345"/>
    </row>
    <row r="20" spans="1:7" x14ac:dyDescent="0.2">
      <c r="A20" s="89" t="s">
        <v>97</v>
      </c>
      <c r="B20" s="91"/>
      <c r="C20" s="91">
        <f>G11</f>
        <v>0</v>
      </c>
      <c r="D20" s="343"/>
      <c r="E20" s="344"/>
      <c r="F20" s="344"/>
      <c r="G20" s="345"/>
    </row>
    <row r="21" spans="1:7" x14ac:dyDescent="0.2">
      <c r="A21" s="89" t="s">
        <v>98</v>
      </c>
      <c r="B21" s="89"/>
      <c r="C21" s="91">
        <f>G15</f>
        <v>0</v>
      </c>
      <c r="D21" s="343"/>
      <c r="E21" s="344"/>
      <c r="F21" s="344"/>
      <c r="G21" s="345"/>
    </row>
    <row r="22" spans="1:7" x14ac:dyDescent="0.2">
      <c r="A22" s="89" t="s">
        <v>99</v>
      </c>
      <c r="B22" s="89"/>
      <c r="C22" s="91">
        <v>1</v>
      </c>
      <c r="D22" s="343"/>
      <c r="E22" s="344"/>
      <c r="F22" s="344"/>
      <c r="G22" s="345"/>
    </row>
    <row r="23" spans="1:7" x14ac:dyDescent="0.2">
      <c r="A23" s="89" t="s">
        <v>100</v>
      </c>
      <c r="B23" s="89"/>
      <c r="C23" s="91">
        <f>C19+C21</f>
        <v>182.95</v>
      </c>
      <c r="D23" s="343"/>
      <c r="E23" s="344"/>
      <c r="F23" s="344"/>
      <c r="G23" s="345"/>
    </row>
    <row r="24" spans="1:7" x14ac:dyDescent="0.2">
      <c r="A24" s="89" t="s">
        <v>101</v>
      </c>
      <c r="B24" s="89"/>
      <c r="C24" s="91">
        <f>(C19+C21)/C22</f>
        <v>182.95</v>
      </c>
      <c r="D24" s="343"/>
      <c r="E24" s="344"/>
      <c r="F24" s="344"/>
      <c r="G24" s="345"/>
    </row>
    <row r="25" spans="1:7" x14ac:dyDescent="0.2">
      <c r="A25" s="89" t="s">
        <v>102</v>
      </c>
      <c r="B25" s="89"/>
      <c r="C25" s="91">
        <f>C20+C24</f>
        <v>182.95</v>
      </c>
      <c r="D25" s="343"/>
      <c r="E25" s="344"/>
      <c r="F25" s="344"/>
      <c r="G25" s="345"/>
    </row>
    <row r="26" spans="1:7" x14ac:dyDescent="0.2">
      <c r="A26" s="89" t="s">
        <v>103</v>
      </c>
      <c r="B26" s="90">
        <v>0.29630000000000001</v>
      </c>
      <c r="C26" s="91">
        <f>TRUNC(C25*B26,2)</f>
        <v>54.2</v>
      </c>
      <c r="D26" s="343"/>
      <c r="E26" s="344"/>
      <c r="F26" s="344"/>
      <c r="G26" s="345"/>
    </row>
    <row r="27" spans="1:7" x14ac:dyDescent="0.2">
      <c r="A27" s="89" t="s">
        <v>104</v>
      </c>
      <c r="B27" s="349">
        <f>C26+C25</f>
        <v>237.14999999999998</v>
      </c>
      <c r="C27" s="350"/>
      <c r="D27" s="346"/>
      <c r="E27" s="347"/>
      <c r="F27" s="347"/>
      <c r="G27" s="348"/>
    </row>
    <row r="28" spans="1:7" x14ac:dyDescent="0.2">
      <c r="A28" s="351"/>
      <c r="B28" s="352"/>
      <c r="C28" s="352"/>
      <c r="D28" s="365"/>
      <c r="E28" s="352"/>
      <c r="F28" s="352"/>
      <c r="G28" s="353"/>
    </row>
    <row r="29" spans="1:7" ht="30.75" customHeight="1" x14ac:dyDescent="0.2">
      <c r="A29" s="360" t="s">
        <v>151</v>
      </c>
      <c r="B29" s="361"/>
      <c r="C29" s="361"/>
      <c r="D29" s="244"/>
      <c r="E29" s="363" t="s">
        <v>150</v>
      </c>
      <c r="F29" s="376"/>
      <c r="G29" s="246" t="s">
        <v>7</v>
      </c>
    </row>
    <row r="30" spans="1:7" x14ac:dyDescent="0.2">
      <c r="A30" s="242" t="s">
        <v>190</v>
      </c>
      <c r="B30" s="242" t="s">
        <v>85</v>
      </c>
      <c r="C30" s="242" t="s">
        <v>86</v>
      </c>
      <c r="D30" s="225" t="s">
        <v>161</v>
      </c>
      <c r="E30" s="242" t="s">
        <v>87</v>
      </c>
      <c r="F30" s="242" t="s">
        <v>88</v>
      </c>
      <c r="G30" s="242" t="s">
        <v>89</v>
      </c>
    </row>
    <row r="31" spans="1:7" s="155" customFormat="1" x14ac:dyDescent="0.2">
      <c r="A31" s="228" t="s">
        <v>211</v>
      </c>
      <c r="B31" s="229" t="s">
        <v>90</v>
      </c>
      <c r="C31" s="230">
        <v>20109</v>
      </c>
      <c r="D31" s="230" t="s">
        <v>144</v>
      </c>
      <c r="E31" s="231">
        <v>0.99299999999999999</v>
      </c>
      <c r="F31" s="232">
        <v>12.35</v>
      </c>
      <c r="G31" s="234">
        <f>TRUNC(E31*F31,2)</f>
        <v>12.26</v>
      </c>
    </row>
    <row r="32" spans="1:7" s="155" customFormat="1" x14ac:dyDescent="0.2">
      <c r="A32" s="228" t="s">
        <v>209</v>
      </c>
      <c r="B32" s="229" t="s">
        <v>90</v>
      </c>
      <c r="C32" s="230">
        <v>20002</v>
      </c>
      <c r="D32" s="230" t="s">
        <v>144</v>
      </c>
      <c r="E32" s="231">
        <v>0.99299999999999999</v>
      </c>
      <c r="F32" s="232">
        <v>10.16</v>
      </c>
      <c r="G32" s="234">
        <f>TRUNC(E32*F32,2)</f>
        <v>10.08</v>
      </c>
    </row>
    <row r="33" spans="1:7" x14ac:dyDescent="0.2">
      <c r="A33" s="350" t="s">
        <v>91</v>
      </c>
      <c r="B33" s="350"/>
      <c r="C33" s="350"/>
      <c r="D33" s="350"/>
      <c r="E33" s="350"/>
      <c r="F33" s="350"/>
      <c r="G33" s="91">
        <f>SUM(G31:G32)</f>
        <v>22.34</v>
      </c>
    </row>
    <row r="34" spans="1:7" x14ac:dyDescent="0.2">
      <c r="A34" s="354"/>
      <c r="B34" s="354"/>
      <c r="C34" s="354"/>
      <c r="D34" s="354"/>
      <c r="E34" s="354"/>
      <c r="F34" s="354"/>
      <c r="G34" s="354"/>
    </row>
    <row r="35" spans="1:7" x14ac:dyDescent="0.2">
      <c r="A35" s="242" t="s">
        <v>92</v>
      </c>
      <c r="B35" s="242" t="s">
        <v>85</v>
      </c>
      <c r="C35" s="242" t="s">
        <v>86</v>
      </c>
      <c r="D35" s="242" t="s">
        <v>161</v>
      </c>
      <c r="E35" s="242" t="s">
        <v>87</v>
      </c>
      <c r="F35" s="242" t="s">
        <v>88</v>
      </c>
      <c r="G35" s="242" t="s">
        <v>89</v>
      </c>
    </row>
    <row r="36" spans="1:7" ht="25.5" x14ac:dyDescent="0.2">
      <c r="A36" s="100" t="s">
        <v>189</v>
      </c>
      <c r="B36" s="101" t="s">
        <v>6</v>
      </c>
      <c r="C36" s="156">
        <v>10257</v>
      </c>
      <c r="D36" s="101" t="s">
        <v>144</v>
      </c>
      <c r="E36" s="101">
        <v>3.33</v>
      </c>
      <c r="F36" s="102">
        <v>53.23</v>
      </c>
      <c r="G36" s="103">
        <f>TRUNC(F36*E36,2)</f>
        <v>177.25</v>
      </c>
    </row>
    <row r="37" spans="1:7" x14ac:dyDescent="0.2">
      <c r="A37" s="100" t="s">
        <v>188</v>
      </c>
      <c r="B37" s="104" t="s">
        <v>12</v>
      </c>
      <c r="C37" s="157">
        <v>40348</v>
      </c>
      <c r="D37" s="101" t="s">
        <v>144</v>
      </c>
      <c r="E37" s="104">
        <v>7.2300000000000003E-2</v>
      </c>
      <c r="F37" s="250">
        <v>332.22</v>
      </c>
      <c r="G37" s="103">
        <f>TRUNC(F37*E37,2)</f>
        <v>24.01</v>
      </c>
    </row>
    <row r="38" spans="1:7" x14ac:dyDescent="0.2">
      <c r="A38" s="350" t="s">
        <v>91</v>
      </c>
      <c r="B38" s="350"/>
      <c r="C38" s="350"/>
      <c r="D38" s="350"/>
      <c r="E38" s="350"/>
      <c r="F38" s="350"/>
      <c r="G38" s="91">
        <f>SUM(G36:G37)</f>
        <v>201.26</v>
      </c>
    </row>
    <row r="39" spans="1:7" x14ac:dyDescent="0.2">
      <c r="A39" s="354"/>
      <c r="B39" s="354"/>
      <c r="C39" s="354"/>
      <c r="D39" s="354"/>
      <c r="E39" s="354"/>
      <c r="F39" s="354"/>
      <c r="G39" s="354"/>
    </row>
    <row r="40" spans="1:7" x14ac:dyDescent="0.2">
      <c r="A40" s="242" t="s">
        <v>93</v>
      </c>
      <c r="B40" s="242" t="s">
        <v>85</v>
      </c>
      <c r="C40" s="242" t="s">
        <v>86</v>
      </c>
      <c r="D40" s="242" t="s">
        <v>161</v>
      </c>
      <c r="E40" s="242" t="s">
        <v>87</v>
      </c>
      <c r="F40" s="242" t="s">
        <v>88</v>
      </c>
      <c r="G40" s="242" t="s">
        <v>89</v>
      </c>
    </row>
    <row r="41" spans="1:7" x14ac:dyDescent="0.2">
      <c r="A41" s="86" t="s">
        <v>146</v>
      </c>
      <c r="B41" s="243" t="s">
        <v>147</v>
      </c>
      <c r="C41" s="105">
        <v>2000</v>
      </c>
      <c r="D41" s="109" t="s">
        <v>144</v>
      </c>
      <c r="E41" s="243" t="s">
        <v>147</v>
      </c>
      <c r="F41" s="85">
        <v>1.35</v>
      </c>
      <c r="G41" s="85">
        <f>F41</f>
        <v>1.35</v>
      </c>
    </row>
    <row r="42" spans="1:7" x14ac:dyDescent="0.2">
      <c r="A42" s="371" t="s">
        <v>91</v>
      </c>
      <c r="B42" s="372"/>
      <c r="C42" s="372"/>
      <c r="D42" s="372"/>
      <c r="E42" s="372"/>
      <c r="F42" s="373"/>
      <c r="G42" s="91">
        <f>SUM(G41)</f>
        <v>1.35</v>
      </c>
    </row>
    <row r="43" spans="1:7" x14ac:dyDescent="0.2">
      <c r="A43" s="355"/>
      <c r="B43" s="355"/>
      <c r="C43" s="355"/>
      <c r="D43" s="355"/>
      <c r="E43" s="355"/>
      <c r="F43" s="355"/>
      <c r="G43" s="355"/>
    </row>
    <row r="44" spans="1:7" x14ac:dyDescent="0.2">
      <c r="A44" s="356" t="s">
        <v>94</v>
      </c>
      <c r="B44" s="356"/>
      <c r="C44" s="356"/>
      <c r="D44" s="357" t="s">
        <v>107</v>
      </c>
      <c r="E44" s="358"/>
      <c r="F44" s="358"/>
      <c r="G44" s="359"/>
    </row>
    <row r="45" spans="1:7" ht="12.75" customHeight="1" x14ac:dyDescent="0.2">
      <c r="A45" s="242" t="s">
        <v>95</v>
      </c>
      <c r="B45" s="242" t="s">
        <v>105</v>
      </c>
      <c r="C45" s="242" t="s">
        <v>106</v>
      </c>
      <c r="D45" s="340" t="s">
        <v>148</v>
      </c>
      <c r="E45" s="341"/>
      <c r="F45" s="341"/>
      <c r="G45" s="342"/>
    </row>
    <row r="46" spans="1:7" x14ac:dyDescent="0.2">
      <c r="A46" s="89" t="s">
        <v>96</v>
      </c>
      <c r="B46" s="90"/>
      <c r="C46" s="91">
        <f>G33</f>
        <v>22.34</v>
      </c>
      <c r="D46" s="343"/>
      <c r="E46" s="344"/>
      <c r="F46" s="344"/>
      <c r="G46" s="345"/>
    </row>
    <row r="47" spans="1:7" x14ac:dyDescent="0.2">
      <c r="A47" s="89" t="s">
        <v>97</v>
      </c>
      <c r="B47" s="91"/>
      <c r="C47" s="91">
        <f>G38</f>
        <v>201.26</v>
      </c>
      <c r="D47" s="343"/>
      <c r="E47" s="344"/>
      <c r="F47" s="344"/>
      <c r="G47" s="345"/>
    </row>
    <row r="48" spans="1:7" x14ac:dyDescent="0.2">
      <c r="A48" s="89" t="s">
        <v>98</v>
      </c>
      <c r="B48" s="89"/>
      <c r="C48" s="91">
        <f>G42</f>
        <v>1.35</v>
      </c>
      <c r="D48" s="343"/>
      <c r="E48" s="344"/>
      <c r="F48" s="344"/>
      <c r="G48" s="345"/>
    </row>
    <row r="49" spans="1:7" x14ac:dyDescent="0.2">
      <c r="A49" s="89" t="s">
        <v>99</v>
      </c>
      <c r="B49" s="89"/>
      <c r="C49" s="91">
        <v>1</v>
      </c>
      <c r="D49" s="343"/>
      <c r="E49" s="344"/>
      <c r="F49" s="344"/>
      <c r="G49" s="345"/>
    </row>
    <row r="50" spans="1:7" x14ac:dyDescent="0.2">
      <c r="A50" s="89" t="s">
        <v>100</v>
      </c>
      <c r="B50" s="89"/>
      <c r="C50" s="91">
        <f>C46+C48</f>
        <v>23.69</v>
      </c>
      <c r="D50" s="343"/>
      <c r="E50" s="344"/>
      <c r="F50" s="344"/>
      <c r="G50" s="345"/>
    </row>
    <row r="51" spans="1:7" x14ac:dyDescent="0.2">
      <c r="A51" s="89" t="s">
        <v>101</v>
      </c>
      <c r="B51" s="89"/>
      <c r="C51" s="91">
        <f>(C46+C48)/C49</f>
        <v>23.69</v>
      </c>
      <c r="D51" s="343"/>
      <c r="E51" s="344"/>
      <c r="F51" s="344"/>
      <c r="G51" s="345"/>
    </row>
    <row r="52" spans="1:7" x14ac:dyDescent="0.2">
      <c r="A52" s="89" t="s">
        <v>102</v>
      </c>
      <c r="B52" s="89"/>
      <c r="C52" s="91">
        <f>C47+C51</f>
        <v>224.95</v>
      </c>
      <c r="D52" s="343"/>
      <c r="E52" s="344"/>
      <c r="F52" s="344"/>
      <c r="G52" s="345"/>
    </row>
    <row r="53" spans="1:7" x14ac:dyDescent="0.2">
      <c r="A53" s="89" t="s">
        <v>103</v>
      </c>
      <c r="B53" s="90">
        <v>0.29630000000000001</v>
      </c>
      <c r="C53" s="91">
        <f>TRUNC(C52*B53,2)</f>
        <v>66.650000000000006</v>
      </c>
      <c r="D53" s="343"/>
      <c r="E53" s="344"/>
      <c r="F53" s="344"/>
      <c r="G53" s="345"/>
    </row>
    <row r="54" spans="1:7" x14ac:dyDescent="0.2">
      <c r="A54" s="89" t="s">
        <v>104</v>
      </c>
      <c r="B54" s="349">
        <f>C53+C52</f>
        <v>291.60000000000002</v>
      </c>
      <c r="C54" s="350"/>
      <c r="D54" s="346"/>
      <c r="E54" s="347"/>
      <c r="F54" s="347"/>
      <c r="G54" s="348"/>
    </row>
    <row r="55" spans="1:7" x14ac:dyDescent="0.2">
      <c r="A55" s="351"/>
      <c r="B55" s="352"/>
      <c r="C55" s="352"/>
      <c r="D55" s="365"/>
      <c r="E55" s="352"/>
      <c r="F55" s="352"/>
      <c r="G55" s="353"/>
    </row>
    <row r="56" spans="1:7" ht="28.5" customHeight="1" x14ac:dyDescent="0.2">
      <c r="A56" s="360" t="s">
        <v>200</v>
      </c>
      <c r="B56" s="361"/>
      <c r="C56" s="361"/>
      <c r="D56" s="244"/>
      <c r="E56" s="362" t="s">
        <v>186</v>
      </c>
      <c r="F56" s="363"/>
      <c r="G56" s="246" t="s">
        <v>7</v>
      </c>
    </row>
    <row r="57" spans="1:7" x14ac:dyDescent="0.2">
      <c r="A57" s="242" t="s">
        <v>190</v>
      </c>
      <c r="B57" s="242" t="s">
        <v>85</v>
      </c>
      <c r="C57" s="242" t="s">
        <v>86</v>
      </c>
      <c r="D57" s="225" t="s">
        <v>161</v>
      </c>
      <c r="E57" s="242" t="s">
        <v>87</v>
      </c>
      <c r="F57" s="242" t="s">
        <v>88</v>
      </c>
      <c r="G57" s="242" t="s">
        <v>89</v>
      </c>
    </row>
    <row r="58" spans="1:7" x14ac:dyDescent="0.2">
      <c r="A58" s="100" t="s">
        <v>211</v>
      </c>
      <c r="B58" s="101" t="s">
        <v>90</v>
      </c>
      <c r="C58" s="101">
        <v>20109</v>
      </c>
      <c r="D58" s="101" t="s">
        <v>144</v>
      </c>
      <c r="E58" s="220">
        <v>0.25</v>
      </c>
      <c r="F58" s="220">
        <v>12.35</v>
      </c>
      <c r="G58" s="220">
        <f>TRUNC(E58*F58,2)</f>
        <v>3.08</v>
      </c>
    </row>
    <row r="59" spans="1:7" x14ac:dyDescent="0.2">
      <c r="A59" s="100" t="s">
        <v>209</v>
      </c>
      <c r="B59" s="101" t="s">
        <v>90</v>
      </c>
      <c r="C59" s="101">
        <v>20002</v>
      </c>
      <c r="D59" s="101" t="s">
        <v>144</v>
      </c>
      <c r="E59" s="220">
        <v>0.2</v>
      </c>
      <c r="F59" s="220">
        <v>10.16</v>
      </c>
      <c r="G59" s="220">
        <f>TRUNC(E59*F59,2)</f>
        <v>2.0299999999999998</v>
      </c>
    </row>
    <row r="60" spans="1:7" x14ac:dyDescent="0.2">
      <c r="A60" s="350" t="s">
        <v>91</v>
      </c>
      <c r="B60" s="350"/>
      <c r="C60" s="350"/>
      <c r="D60" s="350"/>
      <c r="E60" s="350"/>
      <c r="F60" s="350"/>
      <c r="G60" s="91">
        <f>SUM(G58:G59)</f>
        <v>5.1099999999999994</v>
      </c>
    </row>
    <row r="61" spans="1:7" x14ac:dyDescent="0.2">
      <c r="A61" s="354"/>
      <c r="B61" s="354"/>
      <c r="C61" s="354"/>
      <c r="D61" s="354"/>
      <c r="E61" s="354"/>
      <c r="F61" s="354"/>
      <c r="G61" s="354"/>
    </row>
    <row r="62" spans="1:7" x14ac:dyDescent="0.2">
      <c r="A62" s="242" t="s">
        <v>92</v>
      </c>
      <c r="B62" s="242" t="s">
        <v>85</v>
      </c>
      <c r="C62" s="242" t="s">
        <v>86</v>
      </c>
      <c r="D62" s="242" t="s">
        <v>161</v>
      </c>
      <c r="E62" s="242" t="s">
        <v>87</v>
      </c>
      <c r="F62" s="242" t="s">
        <v>88</v>
      </c>
      <c r="G62" s="242" t="s">
        <v>89</v>
      </c>
    </row>
    <row r="63" spans="1:7" x14ac:dyDescent="0.2">
      <c r="A63" s="86" t="s">
        <v>187</v>
      </c>
      <c r="B63" s="109" t="s">
        <v>6</v>
      </c>
      <c r="C63" s="243">
        <v>10782</v>
      </c>
      <c r="D63" s="109" t="s">
        <v>144</v>
      </c>
      <c r="E63" s="87">
        <v>1</v>
      </c>
      <c r="F63" s="243">
        <v>419.24</v>
      </c>
      <c r="G63" s="88">
        <f>TRUNC(E63*F63,2)</f>
        <v>419.24</v>
      </c>
    </row>
    <row r="64" spans="1:7" x14ac:dyDescent="0.2">
      <c r="A64" s="226" t="s">
        <v>188</v>
      </c>
      <c r="B64" s="109" t="s">
        <v>12</v>
      </c>
      <c r="C64" s="243">
        <v>40348</v>
      </c>
      <c r="D64" s="109" t="s">
        <v>144</v>
      </c>
      <c r="E64" s="87">
        <v>2.4E-2</v>
      </c>
      <c r="F64" s="243">
        <v>332.22</v>
      </c>
      <c r="G64" s="88">
        <f>TRUNC(E64*F64,2)</f>
        <v>7.97</v>
      </c>
    </row>
    <row r="65" spans="1:7" x14ac:dyDescent="0.2">
      <c r="A65" s="350" t="s">
        <v>91</v>
      </c>
      <c r="B65" s="350"/>
      <c r="C65" s="350"/>
      <c r="D65" s="350"/>
      <c r="E65" s="350"/>
      <c r="F65" s="350"/>
      <c r="G65" s="91">
        <f>SUM(G63:G64)</f>
        <v>427.21000000000004</v>
      </c>
    </row>
    <row r="66" spans="1:7" x14ac:dyDescent="0.2">
      <c r="A66" s="354"/>
      <c r="B66" s="354"/>
      <c r="C66" s="354"/>
      <c r="D66" s="354"/>
      <c r="E66" s="354"/>
      <c r="F66" s="354"/>
      <c r="G66" s="354"/>
    </row>
    <row r="67" spans="1:7" x14ac:dyDescent="0.2">
      <c r="A67" s="242" t="s">
        <v>93</v>
      </c>
      <c r="B67" s="242" t="s">
        <v>85</v>
      </c>
      <c r="C67" s="242" t="s">
        <v>86</v>
      </c>
      <c r="D67" s="242" t="s">
        <v>161</v>
      </c>
      <c r="E67" s="242" t="s">
        <v>87</v>
      </c>
      <c r="F67" s="242" t="s">
        <v>88</v>
      </c>
      <c r="G67" s="242" t="s">
        <v>89</v>
      </c>
    </row>
    <row r="68" spans="1:7" x14ac:dyDescent="0.2">
      <c r="A68" s="86" t="s">
        <v>146</v>
      </c>
      <c r="B68" s="85"/>
      <c r="C68" s="85">
        <v>2000</v>
      </c>
      <c r="D68" s="85"/>
      <c r="E68" s="227">
        <v>0.05</v>
      </c>
      <c r="F68" s="85"/>
      <c r="G68" s="224">
        <f>G60*E68</f>
        <v>0.2555</v>
      </c>
    </row>
    <row r="69" spans="1:7" x14ac:dyDescent="0.2">
      <c r="A69" s="350" t="s">
        <v>91</v>
      </c>
      <c r="B69" s="350"/>
      <c r="C69" s="350"/>
      <c r="D69" s="350"/>
      <c r="E69" s="350"/>
      <c r="F69" s="350"/>
      <c r="G69" s="91">
        <f>SUM(G68)</f>
        <v>0.2555</v>
      </c>
    </row>
    <row r="70" spans="1:7" x14ac:dyDescent="0.2">
      <c r="A70" s="355"/>
      <c r="B70" s="355"/>
      <c r="C70" s="355"/>
      <c r="D70" s="355"/>
      <c r="E70" s="355"/>
      <c r="F70" s="355"/>
      <c r="G70" s="355"/>
    </row>
    <row r="71" spans="1:7" x14ac:dyDescent="0.2">
      <c r="A71" s="356" t="s">
        <v>94</v>
      </c>
      <c r="B71" s="356"/>
      <c r="C71" s="356"/>
      <c r="D71" s="357" t="s">
        <v>107</v>
      </c>
      <c r="E71" s="358"/>
      <c r="F71" s="358"/>
      <c r="G71" s="359"/>
    </row>
    <row r="72" spans="1:7" x14ac:dyDescent="0.2">
      <c r="A72" s="242" t="s">
        <v>95</v>
      </c>
      <c r="B72" s="242" t="s">
        <v>105</v>
      </c>
      <c r="C72" s="242" t="s">
        <v>106</v>
      </c>
      <c r="D72" s="340" t="s">
        <v>210</v>
      </c>
      <c r="E72" s="341"/>
      <c r="F72" s="341"/>
      <c r="G72" s="342"/>
    </row>
    <row r="73" spans="1:7" x14ac:dyDescent="0.2">
      <c r="A73" s="89" t="s">
        <v>191</v>
      </c>
      <c r="B73" s="90"/>
      <c r="C73" s="91">
        <f>G60</f>
        <v>5.1099999999999994</v>
      </c>
      <c r="D73" s="343"/>
      <c r="E73" s="344"/>
      <c r="F73" s="344"/>
      <c r="G73" s="345"/>
    </row>
    <row r="74" spans="1:7" x14ac:dyDescent="0.2">
      <c r="A74" s="89" t="s">
        <v>97</v>
      </c>
      <c r="B74" s="91"/>
      <c r="C74" s="91">
        <f>G65</f>
        <v>427.21000000000004</v>
      </c>
      <c r="D74" s="343"/>
      <c r="E74" s="344"/>
      <c r="F74" s="344"/>
      <c r="G74" s="345"/>
    </row>
    <row r="75" spans="1:7" x14ac:dyDescent="0.2">
      <c r="A75" s="89" t="s">
        <v>98</v>
      </c>
      <c r="B75" s="89"/>
      <c r="C75" s="91">
        <f>G69</f>
        <v>0.2555</v>
      </c>
      <c r="D75" s="343"/>
      <c r="E75" s="344"/>
      <c r="F75" s="344"/>
      <c r="G75" s="345"/>
    </row>
    <row r="76" spans="1:7" x14ac:dyDescent="0.2">
      <c r="A76" s="89" t="s">
        <v>99</v>
      </c>
      <c r="B76" s="89"/>
      <c r="C76" s="91">
        <v>1</v>
      </c>
      <c r="D76" s="343"/>
      <c r="E76" s="344"/>
      <c r="F76" s="344"/>
      <c r="G76" s="345"/>
    </row>
    <row r="77" spans="1:7" x14ac:dyDescent="0.2">
      <c r="A77" s="89" t="s">
        <v>100</v>
      </c>
      <c r="B77" s="89"/>
      <c r="C77" s="91">
        <f>C73+C75</f>
        <v>5.365499999999999</v>
      </c>
      <c r="D77" s="343"/>
      <c r="E77" s="344"/>
      <c r="F77" s="344"/>
      <c r="G77" s="345"/>
    </row>
    <row r="78" spans="1:7" x14ac:dyDescent="0.2">
      <c r="A78" s="89" t="s">
        <v>101</v>
      </c>
      <c r="B78" s="89"/>
      <c r="C78" s="91">
        <f>(C73+C75)/C76</f>
        <v>5.365499999999999</v>
      </c>
      <c r="D78" s="343"/>
      <c r="E78" s="344"/>
      <c r="F78" s="344"/>
      <c r="G78" s="345"/>
    </row>
    <row r="79" spans="1:7" x14ac:dyDescent="0.2">
      <c r="A79" s="89" t="s">
        <v>102</v>
      </c>
      <c r="B79" s="89"/>
      <c r="C79" s="91">
        <f>C74+C78</f>
        <v>432.57550000000003</v>
      </c>
      <c r="D79" s="343"/>
      <c r="E79" s="344"/>
      <c r="F79" s="344"/>
      <c r="G79" s="345"/>
    </row>
    <row r="80" spans="1:7" x14ac:dyDescent="0.2">
      <c r="A80" s="89" t="s">
        <v>103</v>
      </c>
      <c r="B80" s="90">
        <v>0.29630000000000001</v>
      </c>
      <c r="C80" s="91">
        <f>TRUNC(C79*B80,2)</f>
        <v>128.16999999999999</v>
      </c>
      <c r="D80" s="343"/>
      <c r="E80" s="344"/>
      <c r="F80" s="344"/>
      <c r="G80" s="345"/>
    </row>
    <row r="81" spans="1:7" x14ac:dyDescent="0.2">
      <c r="A81" s="89" t="s">
        <v>104</v>
      </c>
      <c r="B81" s="349">
        <f>C80+C79</f>
        <v>560.74549999999999</v>
      </c>
      <c r="C81" s="350"/>
      <c r="D81" s="346"/>
      <c r="E81" s="347"/>
      <c r="F81" s="347"/>
      <c r="G81" s="348"/>
    </row>
    <row r="82" spans="1:7" x14ac:dyDescent="0.2">
      <c r="A82" s="351"/>
      <c r="B82" s="352"/>
      <c r="C82" s="352"/>
      <c r="D82" s="352"/>
      <c r="E82" s="352"/>
      <c r="F82" s="352"/>
      <c r="G82" s="353"/>
    </row>
  </sheetData>
  <mergeCells count="41">
    <mergeCell ref="E3:F3"/>
    <mergeCell ref="E29:F29"/>
    <mergeCell ref="A29:C29"/>
    <mergeCell ref="D17:G17"/>
    <mergeCell ref="D18:G27"/>
    <mergeCell ref="A55:G55"/>
    <mergeCell ref="A42:F42"/>
    <mergeCell ref="A43:G43"/>
    <mergeCell ref="A44:C44"/>
    <mergeCell ref="B54:C54"/>
    <mergeCell ref="D44:G44"/>
    <mergeCell ref="D45:G54"/>
    <mergeCell ref="A33:F33"/>
    <mergeCell ref="A34:G34"/>
    <mergeCell ref="A38:F38"/>
    <mergeCell ref="A39:G39"/>
    <mergeCell ref="A1:E2"/>
    <mergeCell ref="A7:F7"/>
    <mergeCell ref="B27:C27"/>
    <mergeCell ref="A8:G8"/>
    <mergeCell ref="A11:F11"/>
    <mergeCell ref="A12:G12"/>
    <mergeCell ref="A15:F15"/>
    <mergeCell ref="A16:G16"/>
    <mergeCell ref="A17:C17"/>
    <mergeCell ref="A28:G28"/>
    <mergeCell ref="F1:G2"/>
    <mergeCell ref="A3:C3"/>
    <mergeCell ref="A56:C56"/>
    <mergeCell ref="E56:F56"/>
    <mergeCell ref="A60:F60"/>
    <mergeCell ref="A61:G61"/>
    <mergeCell ref="A65:F65"/>
    <mergeCell ref="D72:G81"/>
    <mergeCell ref="B81:C81"/>
    <mergeCell ref="A82:G82"/>
    <mergeCell ref="A66:G66"/>
    <mergeCell ref="A69:F69"/>
    <mergeCell ref="A70:G70"/>
    <mergeCell ref="A71:C71"/>
    <mergeCell ref="D71:G71"/>
  </mergeCells>
  <pageMargins left="0.511811024" right="0.511811024" top="0.78740157499999996" bottom="0.78740157499999996" header="0.31496062000000002" footer="0.31496062000000002"/>
  <pageSetup paperSize="9" scale="93" orientation="portrait" verticalDpi="300" r:id="rId1"/>
  <rowBreaks count="1" manualBreakCount="1">
    <brk id="55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5</vt:i4>
      </vt:variant>
      <vt:variant>
        <vt:lpstr>Intervalos Nomeados</vt:lpstr>
      </vt:variant>
      <vt:variant>
        <vt:i4>9</vt:i4>
      </vt:variant>
    </vt:vector>
  </HeadingPairs>
  <TitlesOfParts>
    <vt:vector size="14" baseType="lpstr">
      <vt:lpstr>Resumo</vt:lpstr>
      <vt:lpstr>Planilha Orçamentária</vt:lpstr>
      <vt:lpstr>Memorial de Cálculo</vt:lpstr>
      <vt:lpstr>Cronograma</vt:lpstr>
      <vt:lpstr>Composição</vt:lpstr>
      <vt:lpstr>Composição!Area_de_impressao</vt:lpstr>
      <vt:lpstr>Cronograma!Area_de_impressao</vt:lpstr>
      <vt:lpstr>'Memorial de Cálculo'!Area_de_impressao</vt:lpstr>
      <vt:lpstr>'Planilha Orçamentária'!Area_de_impressao</vt:lpstr>
      <vt:lpstr>Resumo!Area_de_impressao</vt:lpstr>
      <vt:lpstr>Cronograma!Titulos_de_impressao</vt:lpstr>
      <vt:lpstr>'Memorial de Cálculo'!Titulos_de_impressao</vt:lpstr>
      <vt:lpstr>'Planilha Orçamentária'!Titulos_de_impressao</vt:lpstr>
      <vt:lpstr>Resumo!Titulos_de_impressao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fhrasko</dc:creator>
  <cp:lastModifiedBy>Igor Alves Folador Dominicini</cp:lastModifiedBy>
  <cp:lastPrinted>2019-05-17T15:43:24Z</cp:lastPrinted>
  <dcterms:created xsi:type="dcterms:W3CDTF">2013-05-06T17:13:09Z</dcterms:created>
  <dcterms:modified xsi:type="dcterms:W3CDTF">2019-05-17T16:25:47Z</dcterms:modified>
</cp:coreProperties>
</file>